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filterPrivacy="1" defaultThemeVersion="124226"/>
  <xr:revisionPtr revIDLastSave="0" documentId="13_ncr:1_{88ADBCD3-697A-4D18-A8F8-D7B8B87863FB}" xr6:coauthVersionLast="47" xr6:coauthVersionMax="47" xr10:uidLastSave="{00000000-0000-0000-0000-000000000000}"/>
  <bookViews>
    <workbookView xWindow="-110" yWindow="-110" windowWidth="19420" windowHeight="10420" xr2:uid="{00000000-000D-0000-FFFF-FFFF00000000}"/>
  </bookViews>
  <sheets>
    <sheet name="England" sheetId="3" r:id="rId1"/>
    <sheet name="Wales" sheetId="2" state="hidden" r:id="rId2"/>
    <sheet name="Northern Ireland" sheetId="4" state="hidden" r:id="rId3"/>
  </sheets>
  <definedNames>
    <definedName name="_xlnm._FilterDatabase" localSheetId="0" hidden="1">England!$A$1:$L$18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 i="3" l="1"/>
  <c r="K2" i="3"/>
  <c r="K4" i="3"/>
  <c r="K18" i="3"/>
  <c r="K6" i="3"/>
  <c r="K7" i="3"/>
  <c r="K8" i="3"/>
  <c r="K9" i="3"/>
  <c r="K13" i="3"/>
  <c r="K14" i="3"/>
  <c r="K15" i="3"/>
  <c r="K11" i="3" l="1"/>
  <c r="H14" i="4"/>
  <c r="G14" i="4"/>
  <c r="F14" i="4"/>
  <c r="H13" i="4"/>
  <c r="G13" i="4"/>
  <c r="F13" i="4"/>
  <c r="F4" i="4"/>
  <c r="G4" i="4"/>
  <c r="H4" i="4"/>
  <c r="F5" i="4"/>
  <c r="G5" i="4"/>
  <c r="H5" i="4"/>
  <c r="F6" i="4"/>
  <c r="G6" i="4"/>
  <c r="H6" i="4"/>
  <c r="F7" i="4"/>
  <c r="G7" i="4"/>
  <c r="H7" i="4"/>
  <c r="F8" i="4"/>
  <c r="G8" i="4"/>
  <c r="F9" i="4"/>
  <c r="G9" i="4"/>
  <c r="H9" i="4"/>
  <c r="F10" i="4"/>
  <c r="G10" i="4"/>
  <c r="H10" i="4"/>
  <c r="F11" i="4"/>
  <c r="G11" i="4"/>
  <c r="H11" i="4"/>
  <c r="N14" i="2"/>
  <c r="M14" i="2"/>
  <c r="L14" i="2"/>
  <c r="N13" i="2"/>
  <c r="M13" i="2"/>
  <c r="L13" i="2"/>
  <c r="L11" i="2"/>
  <c r="M11" i="2"/>
  <c r="N11" i="2"/>
  <c r="L9" i="2"/>
  <c r="M9" i="2"/>
  <c r="N9" i="2"/>
  <c r="L10" i="2"/>
  <c r="M10" i="2"/>
  <c r="N10" i="2"/>
  <c r="L8" i="2"/>
  <c r="M8" i="2"/>
  <c r="L7" i="2"/>
  <c r="M7" i="2"/>
  <c r="N7" i="2"/>
  <c r="L6" i="2"/>
  <c r="M6" i="2"/>
  <c r="N6" i="2"/>
  <c r="P4" i="2"/>
  <c r="P5" i="2"/>
  <c r="P3" i="2"/>
  <c r="I7" i="4" l="1"/>
  <c r="I5" i="4"/>
  <c r="O7" i="2"/>
  <c r="I11" i="4"/>
  <c r="I6" i="4"/>
  <c r="I4" i="4"/>
  <c r="O6" i="2"/>
  <c r="O10" i="2"/>
  <c r="O11" i="2"/>
  <c r="I10" i="4"/>
  <c r="O9" i="2"/>
  <c r="O14" i="2"/>
  <c r="I9" i="4"/>
  <c r="I14" i="4"/>
  <c r="I13" i="4"/>
  <c r="O13" i="2"/>
  <c r="N5" i="2" l="1"/>
  <c r="M5" i="2"/>
  <c r="L5" i="2"/>
  <c r="O5" i="2" l="1"/>
  <c r="G12" i="4"/>
  <c r="H12" i="4"/>
  <c r="I12" i="4"/>
  <c r="F12" i="4"/>
  <c r="N4" i="2" l="1"/>
  <c r="M4" i="2"/>
  <c r="N3" i="2"/>
  <c r="M3" i="2"/>
  <c r="F3" i="4"/>
  <c r="H3" i="4"/>
  <c r="G3" i="4"/>
  <c r="L4" i="2"/>
  <c r="L3" i="2"/>
  <c r="O4" i="2" l="1"/>
  <c r="I3" i="4"/>
  <c r="K5" i="3" l="1"/>
  <c r="O3" i="2" l="1"/>
  <c r="N8" i="2"/>
  <c r="O8" i="2" s="1"/>
  <c r="H8" i="4"/>
  <c r="I8" i="4" s="1"/>
</calcChain>
</file>

<file path=xl/sharedStrings.xml><?xml version="1.0" encoding="utf-8"?>
<sst xmlns="http://schemas.openxmlformats.org/spreadsheetml/2006/main" count="228" uniqueCount="102">
  <si>
    <t>Publication date</t>
  </si>
  <si>
    <t>Guidance Number</t>
  </si>
  <si>
    <t>Why does this guidance save money?</t>
  </si>
  <si>
    <t>Assess locally</t>
  </si>
  <si>
    <t>Publication date (hide before sending to uploads)</t>
  </si>
  <si>
    <t>Guidance</t>
  </si>
  <si>
    <t xml:space="preserve">Resource impact report
Resource impact template
</t>
  </si>
  <si>
    <t>Thopaz+ portable digital system for managing chest drains</t>
  </si>
  <si>
    <t>MTG37</t>
  </si>
  <si>
    <t>Chronic heart failure in adults: diagnosis and management (NG106)</t>
  </si>
  <si>
    <t>NG106</t>
  </si>
  <si>
    <t>MTG39</t>
  </si>
  <si>
    <t>iFuse for treating chronic sacroiliac joint pain</t>
  </si>
  <si>
    <t>NG118</t>
  </si>
  <si>
    <t>Renal and ureteric stones: assessment and management</t>
  </si>
  <si>
    <t>MTG42</t>
  </si>
  <si>
    <t>UrgoStart for treating diabetic foot ulcers and leg ulcers</t>
  </si>
  <si>
    <t>NG140</t>
  </si>
  <si>
    <t>Abortion care</t>
  </si>
  <si>
    <t xml:space="preserve">Thyroid disease: assessment and management </t>
  </si>
  <si>
    <t xml:space="preserve">Diverticular disease: diagnosis and management </t>
  </si>
  <si>
    <t>NG147</t>
  </si>
  <si>
    <t>NG145</t>
  </si>
  <si>
    <t>NG158</t>
  </si>
  <si>
    <t>Venous thromboembolic diseases: diagnosis, management and thrombophilia testing</t>
  </si>
  <si>
    <t>NG157</t>
  </si>
  <si>
    <t>Joint replacement (primary): hip, knee and shoulder</t>
  </si>
  <si>
    <t>The net cash releasing saving for providers is estimated to be around £2.1
million by year 5, which is driven by an overall reduction in spend on
components and consumables.
The net cash releasing saving for commissioners is estimated to be around
£1.6m by year 5, which based on the anticipated reduction in the number of
revisions. This saving is based on the reduction in activity evaluated at
national tariff. This is not expected to be fully cash releasing for providers as
the capacity benefit is not anticipated to release cash savings.</t>
  </si>
  <si>
    <t>DG40</t>
  </si>
  <si>
    <t>High-sensitivity troponin tests for the early rule out of NSTEMI</t>
  </si>
  <si>
    <t>Increased use of highly sensitive testing should reduce the number
of people admitted to hospital with suspected non-ST-segment-elevation myocardial infarction (NSTEMI). This will be a cash saving to commissioners and will give capacity benefits to providers.
The expected reduction in the number of people admitted is around
70 per 100,000 population. For an average trust this would result in around
200 less people being admitted per year.</t>
  </si>
  <si>
    <t>NG59</t>
  </si>
  <si>
    <t>Low back pain and sciatica in over 16s: assessment and management</t>
  </si>
  <si>
    <t>There is a resource impact for primary care is as a result of changes to the
pharmacological treatments for people with acute or chronic severe sciatica. The estimated cash saving is £4.5m for England by year 5. There is also a resource impact for
secondary care as a result of an expected increase in the number of patients
receiving an epidural, with an estimated non-cash impact for providers of
£3.4m (based on national tariffs).
The impact for secondary care may result in a cash impact for commissioners. There may also be a small cash impact for secondary care providers due to any additional non pay costs being incurred arising from the increase in patients receiving an epidural.</t>
  </si>
  <si>
    <r>
      <t xml:space="preserve">There is uncertainty around the future uptake of UrgoStart dressings for people with diabetic foot ulcers. In the resource impact report we have modelled 3 scenarios of future uptake of 25%, 50% and 75% of the eligible population. We therefore estimate savings from treating diabetic foot ulcers with UrgoStart dressings to range from £5.5m to £19.1m for the population of England.
</t>
    </r>
    <r>
      <rPr>
        <sz val="10"/>
        <color indexed="10"/>
        <rFont val="Arial"/>
        <family val="2"/>
      </rPr>
      <t xml:space="preserve">
Potential cost savings mainly come from better healing with UrgoStart dressings and from  the number of amputations avoided. Savings will therefore be across primary and secondary care.</t>
    </r>
  </si>
  <si>
    <r>
      <t xml:space="preserve">Guidance has been published which recommends that Thopaz+ should be considered for people who need chest drainage after pulmonary resection or because of a pneumothorax. The resource impact is anticipated to apply to provider organisations only. Savings are mainly from a reduced length of stay in hospital </t>
    </r>
    <r>
      <rPr>
        <sz val="10"/>
        <color indexed="10"/>
        <rFont val="Arial"/>
        <family val="2"/>
      </rPr>
      <t>and therefore may not translate into cash savings for providers if the beds are otherwise utilised.</t>
    </r>
    <r>
      <rPr>
        <sz val="10"/>
        <rFont val="Arial"/>
        <family val="2"/>
      </rPr>
      <t xml:space="preserve">
</t>
    </r>
    <r>
      <rPr>
        <sz val="10"/>
        <color indexed="10"/>
        <rFont val="Arial"/>
        <family val="2"/>
      </rPr>
      <t>It is not anticipated that there will be any resource impact for commissioners from implementing this guideline because the same national tariff code is applicable if Thopaz+ is used.</t>
    </r>
  </si>
  <si>
    <r>
      <t xml:space="preserve">We estimate that once people with a confirmed diagnosis of chronic sacroiliac joint pain whose pain is inadequately controlled by non-surgical management are treated, that around 50 people per year will be treated with iFuse. This will lead to overall savings from </t>
    </r>
    <r>
      <rPr>
        <sz val="10"/>
        <color indexed="10"/>
        <rFont val="Arial"/>
        <family val="2"/>
      </rPr>
      <t>year 4 onwards. CCGs may see an initial increase in costs for surgical procedures
and outpatient appointments in years 1 to 3 as people begin to be treated with iFuse.</t>
    </r>
  </si>
  <si>
    <r>
      <t xml:space="preserve">The estimated financial impact of implementing this guideline for England in the next 5 years is a saving of around £660,000 in 2019/20 rising to a saving of around £6.6 million in 2023/24. Overall savings for both commissioners (£5.3m) and providers (£1.3m) are expected as a result of:
 </t>
    </r>
    <r>
      <rPr>
        <sz val="10"/>
        <color indexed="10"/>
        <rFont val="Arial"/>
        <family val="2"/>
      </rPr>
      <t>• a reduction in waiting times for an abortion. This will result in fewer surgical abortions overall and a corresponding increase in earlier medical abortions which have a lower tariff for commissioners.
 • an increase in earlier medical terminations may also lead to a reduction in outpatient appointments and diagnostic tests (unlikely to be cash-releasing)
 • a reduction in the number of women having rhesus status testing and anti-D prophylaxis (provider saving)
 • a reduction in the number of ultrasound scans (unlikely to be cash-releasing).</t>
    </r>
  </si>
  <si>
    <r>
      <t xml:space="preserve">The estimated financial impact of implementing this guideline for the population of England in the next 5 years is a saving of around £0.2 million in 2019/20 rising to a saving of around £5.3 million per annum from 2023/24. The savings result from:
• earlier discharge from hospital for people with uncomplicated acute diverticulitis
• a reduction in the use of IV antibiotics
• a reduction in the number of people having resectional surgery first-line and subsequent stoma care
</t>
    </r>
    <r>
      <rPr>
        <sz val="10"/>
        <color indexed="10"/>
        <rFont val="Arial"/>
        <family val="2"/>
      </rPr>
      <t xml:space="preserve">
The benefit for commissioners is from the impact of changes to tariffs. Secondary care will have the benefit of efficiency gains and a reduction in spend on antibiotics. Primary care will benefit from the reduction in subsequent stoma care.</t>
    </r>
  </si>
  <si>
    <t>The resource impact from year 5 onwards is made up of cash savings of around £2.1 million to prescribing budgets in both primary and secondary care and around £2.0
million non-cash releasing savings for providers. The resource impact results
from:
• savings as a result of a changes in the treatment pathway for people being
treated with anticoagulant therapy (cash releasing saving)
• savings as a result of reductions in imaging screening (non-cash releasing
savings).</t>
  </si>
  <si>
    <r>
      <t>The estimated financial impact of implementing this guideline for England in the next 5 years is a saving of around £853,000 in 2019/20 rising to a saving of over £2.8 million in 2022/23. The savings</t>
    </r>
    <r>
      <rPr>
        <sz val="10"/>
        <color indexed="10"/>
        <rFont val="Arial"/>
        <family val="2"/>
      </rPr>
      <t>, based on national tariff,</t>
    </r>
    <r>
      <rPr>
        <sz val="10"/>
        <rFont val="Arial"/>
        <family val="2"/>
      </rPr>
      <t xml:space="preserve"> result from:
• an increase in medical expulsive therapy for stones less than 10 mm and a reduction in surgical interventions
• an increase in shockwave lithotripsy and a reduction in ureteroscopy for people with stones that are less than 10 mm and require a surgical intervention.
</t>
    </r>
    <r>
      <rPr>
        <sz val="10"/>
        <color indexed="10"/>
        <rFont val="Arial"/>
        <family val="2"/>
      </rPr>
      <t>Establishing urology area networks may lead to a redistribution of activity and
income between providers. Activity is expected to move from providers who
are not able to provide shockwave lithotripsy to those providers who are able
to provide shockwave lithotripsy, this may include private providers.</t>
    </r>
  </si>
  <si>
    <r>
      <t xml:space="preserve">The estimated financial impact of implementing this guideline for the population of England in the next 5 years is a saving of around £0.1 million in 2019/20 rising to a saving of around £1.0 million per annum from 2023/24. The savings result from:
• a reduction in the use of antithyroid drugs. </t>
    </r>
    <r>
      <rPr>
        <sz val="10"/>
        <color indexed="10"/>
        <rFont val="Arial"/>
        <family val="2"/>
      </rPr>
      <t xml:space="preserve">This will be a saving for primary care providers and clinical commissioning groups. Additional costs for changing practice to use radioactive iodine more often will impact secondary care and clinical commissioning groups. 
</t>
    </r>
    <r>
      <rPr>
        <sz val="10"/>
        <rFont val="Arial"/>
        <family val="2"/>
      </rPr>
      <t xml:space="preserve">
• a reduction in the number of thyroid function tests for people with type 2 diabetes.</t>
    </r>
    <r>
      <rPr>
        <sz val="10"/>
        <color indexed="10"/>
        <rFont val="Arial"/>
        <family val="2"/>
      </rPr>
      <t xml:space="preserve"> The savings generated from this recommendation are not likely to be cash releasing for commissioners as it will not affect the tariff used. It is expected that this recommendation will benefit providers as it is will reduce the number of tests that are performed.</t>
    </r>
  </si>
  <si>
    <r>
      <t>Implementing the guidance is likely to lead to savings from reduced readmissions to hospital for people with chronic heart failure.</t>
    </r>
    <r>
      <rPr>
        <sz val="10"/>
        <color indexed="10"/>
        <rFont val="Arial"/>
        <family val="2"/>
      </rPr>
      <t xml:space="preserve"> These savings are based on national tariff and will therefore be for commissioners. However,</t>
    </r>
    <r>
      <rPr>
        <sz val="10"/>
        <rFont val="Arial"/>
        <family val="2"/>
      </rPr>
      <t xml:space="preserve"> investment in cardiac rehabilitation services may need to happen before potential savings can be achieved. </t>
    </r>
    <r>
      <rPr>
        <sz val="10"/>
        <color indexed="10"/>
        <rFont val="Arial"/>
        <family val="2"/>
      </rPr>
      <t>Demand and capacity planning may be needed to model any changes.</t>
    </r>
  </si>
  <si>
    <t xml:space="preserve">Resource available for assessment
</t>
  </si>
  <si>
    <t>Population in template</t>
  </si>
  <si>
    <t>Estimated Cash impact for  - negative numbers denotes saving, positive numbers denotes cost           £m</t>
  </si>
  <si>
    <t>Estimated Contractual/Capacity Impact (Cash/Non Cash benefit unable to be split) - negative numbers denotes saving, positive numbers denotes cost           £m</t>
  </si>
  <si>
    <t>Total impact - negative numbers denotes saving, positive numbers denotes cost           £m</t>
  </si>
  <si>
    <t>Estimated total saving per 100,000 population (£)</t>
  </si>
  <si>
    <t>MTG55</t>
  </si>
  <si>
    <t>Leukomed Sorbact for preventing surgical site infection</t>
  </si>
  <si>
    <t xml:space="preserve">Resource impact report     Resource impact template
</t>
  </si>
  <si>
    <t>The benefits derived from Leukomed Sorbact are based on a comparison to standard dressings (vapour-permeable adhesive film with absorbent sterile pad).The savings are driven by a reduction in bed days and are estimated at the appropriate national tariff excess bed day rate.
The estimated annual bed day benefit of using Leukomed Sorbact, for people having caesarean section is 30 bed days per 100,000 population, and for people having vascular surgery is 14 bed days per 100,000 population. The bed day savings are based on the avoidance of an increased length of stay attributable to surgical site infections (4 days for a caesarian section and 10 days for vascular surgery).</t>
  </si>
  <si>
    <t>Estimated cash impact - negative numbers denotes saving, positive numbers denotes cost (£m)</t>
  </si>
  <si>
    <t>Estimated contractual/capacity impact (cash/non cash benefit unable to be split) - negative numbers denotes saving, positive numbers denotes cost (£m)</t>
  </si>
  <si>
    <t>Total impact - negative numbers denotes saving, positive numbers denotes cost (£m)</t>
  </si>
  <si>
    <t>The benefits derived from Leukomed Sorbact are based on a comparison to standard dressings (vapour-permeable adhesive film with absorbent sterile pad). The savings are driven by a reduction in bed days and are estimated at the appropriate national tariff excess bed day rate.
The estimated annual bed day benefit of using Leukomed Sorbact, for people having caesarean section is 30 bed days per 100,000 population, and for people having vascular surgery is 14 bed days per 100,000 population. The bed day savings are based on the avoidance of an increased length of stay attributable to surgical site infections (4 days for a caesarean section and 10 days for vascular surgery).</t>
  </si>
  <si>
    <r>
      <t xml:space="preserve">There is a resource impact for primary care is as a result of changes to the
pharmacological treatments for people with acute or chronic severe sciatica. The estimated cash saving is £4.5m for England by year 5. There is also a resource impact for secondary care as a result of an expected increase in the number of patients
receiving an epidural, with an estimated non-cash impact for providers of
£3.4m </t>
    </r>
    <r>
      <rPr>
        <sz val="10"/>
        <color theme="9" tint="-0.249977111117893"/>
        <rFont val="Arial"/>
        <family val="2"/>
      </rPr>
      <t>for England</t>
    </r>
    <r>
      <rPr>
        <sz val="10"/>
        <rFont val="Arial"/>
        <family val="2"/>
      </rPr>
      <t xml:space="preserve"> (based on national tariffs).
The impact for secondary care may result in a cash impact for commissioners. There may also be a small cash impact for secondary care providers due to any additional non pay costs being incurred arising from the increase in patients receiving an epidural.</t>
    </r>
  </si>
  <si>
    <r>
      <t xml:space="preserve">The net cash releasing saving for providers is estimated to be around £2.1
million by year 5 </t>
    </r>
    <r>
      <rPr>
        <sz val="10"/>
        <color theme="9" tint="-0.249977111117893"/>
        <rFont val="Arial"/>
        <family val="2"/>
      </rPr>
      <t>for England,</t>
    </r>
    <r>
      <rPr>
        <sz val="10"/>
        <rFont val="Arial"/>
        <family val="2"/>
      </rPr>
      <t xml:space="preserve"> which is driven by an overall reduction in spend on
components and consumables.
The net cash releasing saving for commissioners is estimated to be around
£1.6m by year 5 </t>
    </r>
    <r>
      <rPr>
        <sz val="10"/>
        <color theme="9" tint="-0.249977111117893"/>
        <rFont val="Arial"/>
        <family val="2"/>
      </rPr>
      <t>for England</t>
    </r>
    <r>
      <rPr>
        <sz val="10"/>
        <rFont val="Arial"/>
        <family val="2"/>
      </rPr>
      <t>, which based on the anticipated reduction in the number of
revisions. This saving is based on the reduction in activity evaluated at
national tariff. This is not expected to be fully cash releasing for providers as
the capacity benefit is not anticipated to release cash savings.</t>
    </r>
  </si>
  <si>
    <r>
      <t xml:space="preserve">The resource impact from year 5 onwards </t>
    </r>
    <r>
      <rPr>
        <sz val="10"/>
        <color theme="9" tint="-0.249977111117893"/>
        <rFont val="Arial"/>
        <family val="2"/>
      </rPr>
      <t>for England</t>
    </r>
    <r>
      <rPr>
        <sz val="10"/>
        <color rgb="FFFF0000"/>
        <rFont val="Arial"/>
        <family val="2"/>
      </rPr>
      <t xml:space="preserve"> is made up of cash savings of around £2.1 million to prescribing budgets in both primary and secondary care and around £2.0 million non-cash releasing savings for providers. The resource impact results from:
• savings as a result of a changes in the treatment pathway for people being
treated with anticoagulant therapy (cash releasing saving)
• savings as a result of reductions in imaging screening (non-cash releasing
savings).</t>
    </r>
  </si>
  <si>
    <r>
      <t xml:space="preserve">There is uncertainty around the future uptake of UrgoStart dressings for people with diabetic foot ulcers. In the resource impact report we have modelled 3 scenarios of future uptake of 25%, 50% and 75% of the eligible population. We therefore estimate savings from treating diabetic foot ulcers with UrgoStart dressings to range from £5.5m to £19.1m for the population of England.
</t>
    </r>
    <r>
      <rPr>
        <sz val="10"/>
        <color indexed="10"/>
        <rFont val="Arial"/>
        <family val="2"/>
      </rPr>
      <t xml:space="preserve">
Potential cost savings mainly come from better healing with UrgoStart dressings and from the number of amputations avoided. Savings will therefore be across primary and secondary care.</t>
    </r>
  </si>
  <si>
    <r>
      <t>We estimate that once people with a confirmed diagnosis of chronic sacroiliac joint pain whose pain is inadequately controlled by non-surgical management are treated, that around 50 people per year will be treated with iFuse</t>
    </r>
    <r>
      <rPr>
        <sz val="10"/>
        <color theme="9" tint="-0.249977111117893"/>
        <rFont val="Arial"/>
        <family val="2"/>
      </rPr>
      <t xml:space="preserve"> in England</t>
    </r>
    <r>
      <rPr>
        <sz val="10"/>
        <rFont val="Arial"/>
        <family val="2"/>
      </rPr>
      <t xml:space="preserve">. This will lead to overall savings from </t>
    </r>
    <r>
      <rPr>
        <sz val="10"/>
        <color indexed="10"/>
        <rFont val="Arial"/>
        <family val="2"/>
      </rPr>
      <t>year 4 onwards. CCGs may see an initial increase in costs for surgical procedures and outpatient appointments in years 1 to 3 as people begin to be treated with iFuse.</t>
    </r>
  </si>
  <si>
    <t>Capacity area impacted</t>
  </si>
  <si>
    <t>Bed days</t>
  </si>
  <si>
    <t>Capacity impact per 100,000</t>
  </si>
  <si>
    <t>Population used in measure</t>
  </si>
  <si>
    <t>Admissions</t>
  </si>
  <si>
    <t>Epidurals</t>
  </si>
  <si>
    <t>&lt;1</t>
  </si>
  <si>
    <t>Revision procedures</t>
  </si>
  <si>
    <t>The cash resource impact results from changes to prescribing budgets in both primary and secondary care. The capacity benefit results from a reduction in imaging screening.</t>
  </si>
  <si>
    <t>CT Imaging</t>
  </si>
  <si>
    <t>Thyroid function tests</t>
  </si>
  <si>
    <t>Not quantified</t>
  </si>
  <si>
    <t>The small cash saving is based on lower test costs. The capacity benefits are based on a reduction in  the number of people admitted to hospital with suspected non-ST-segment-elevation myocardial infarction (NSTEMI) with the increased use of highly sensitive testing.</t>
  </si>
  <si>
    <t xml:space="preserve">The cash cost is due to the increase in consumable costs associated with the recommendation that Thopaz+ should be considered for people who need chest drainage after pulmonary resection or because of a pneumothorax. Capacity savings are mainly from a reduced length of stay in hospital for patients who have Thopaz+ for pulmonary resection or because of a pneumothorax.
</t>
  </si>
  <si>
    <t>Theatre procedures</t>
  </si>
  <si>
    <t>The capacity benefits derived from Leukomed Sorbact are based on a comparison to standard dressings (vapour-permeable adhesive film with absorbent sterile pad) and are evaluated on anticipated bed day savings. The bed day savings are based on the avoidance of an increased length of stay attributable to surgical site infections (4 days for a caesarean section and 10 days for vascular surgery).</t>
  </si>
  <si>
    <t>Estimated capacity impact (cash/non cash benefit unable to be split) per 100,000 population - negative numbers denotes saving, positive numbers denotes cost              (£)</t>
  </si>
  <si>
    <t>Estimated cash impact per 100,000 population  - negative numbers denotes saving, positive numbers denotes cost (£)</t>
  </si>
  <si>
    <t>Estimated total saving per 100,000 population at year 5 (£)</t>
  </si>
  <si>
    <t>The net cash savings, which are for primary care, are as a result of changes to the pharmacological treatments for people with acute or chronic severe sciatica. There is an anticipated capacity impact for secondary care as a result of an expected increase in the number of patients receiving an epidural.</t>
  </si>
  <si>
    <t>The cash saving for secondary care is based on an overall reduction in spend on components and consumables, driven by an increase in partial knee replacements and a reduction in total knee replacements. The capacity benefit is based on an expected reduction in revisions.</t>
  </si>
  <si>
    <t xml:space="preserve">The estimated cash savings are driven by a reduction in the use of antithyroid drugs - £3,900 per 100,000. Offset by an increase in capacity/cash impacts of £2,100 (increase in treatment with radioactive iodine of £4,500 per 100,000 - 7 people per 100,000,  and a reduction in thyroid tests of £2,400 per 100,000 - 723 people per 100,000) </t>
  </si>
  <si>
    <t>The estimated capacity savings are based on:-
 • a reduction in waiting times for an abortion. This will result in fewer surgical abortions overall and a corresponding increase in earlier medical abortions which have a lower tariff for commissioners.
 • an increase in earlier medical terminations may also lead to a reduction in outpatient appointments and diagnostic tests 
 • a reduction in the number of women having rhesus status testing and anti-D prophylaxis 
 • a reduction in the number of ultrasound scans.</t>
  </si>
  <si>
    <t>The capacity benefits result from:
• an increase in medical expulsive therapy for stones less than 10 mm and a reduction in surgical interventions
• an increase in shockwave lithotripsy and a reduction in ureteroscopy for people with stones that are less than 10 mm and require a surgical intervention.
Activity is expected to move from providers who are not able to provide shockwave lithotripsy to those providers who are able to provide shockwave lithotripsy, this may include private providers.</t>
  </si>
  <si>
    <t>There is uncertainty around the future uptake of UrgoStart dressings for people with diabetic foot ulcers. 
Potential capacity savings mainly come from better healing with UrgoStart dressings which would require fewer GP/secondary care appointments and which may lead to a reduction further downstream of amputations. Savings will therefore be across primary and secondary care.</t>
  </si>
  <si>
    <t>GP/secondary care appointments</t>
  </si>
  <si>
    <t>Total impact - negative numbers denotes saving, positive numbers denotes cost (£)</t>
  </si>
  <si>
    <t>Radioactive iodine treatment</t>
  </si>
  <si>
    <t>The estimated cash savings are driven by the expected reduction in the number of patents requiring stoma care (&lt;1 per 100,000).
The capacity/cash impact is driven by an increase in patients who have a CT scan upon admission and have suspected or confirmed uncomplicated acute diverticulitis and are treated with oral antibiotics and resulting length of stay reduction. There is a small benefit of a reduction in surgical procedures - less than 1 per 100,000.</t>
  </si>
  <si>
    <r>
      <t xml:space="preserve">Capacity impact </t>
    </r>
    <r>
      <rPr>
        <b/>
        <sz val="10"/>
        <rFont val="Arial"/>
        <family val="2"/>
      </rPr>
      <t>(see previous column)</t>
    </r>
    <r>
      <rPr>
        <b/>
        <sz val="10"/>
        <color theme="1"/>
        <rFont val="Arial"/>
        <family val="2"/>
      </rPr>
      <t xml:space="preserve"> per 100,000 </t>
    </r>
    <r>
      <rPr>
        <b/>
        <sz val="10"/>
        <rFont val="Arial"/>
        <family val="2"/>
      </rPr>
      <t>population</t>
    </r>
    <r>
      <rPr>
        <b/>
        <sz val="10"/>
        <color theme="1"/>
        <rFont val="Arial"/>
        <family val="2"/>
      </rPr>
      <t xml:space="preserve"> at year 5 (negative denotes saving, positive numbers denote increase)</t>
    </r>
  </si>
  <si>
    <t>MTG64</t>
  </si>
  <si>
    <t>KardiaMobile for detecting atrial fibrillation</t>
  </si>
  <si>
    <t>KardiaMobile is cost saving because of a reduction in repeat diagnostic assessments and the associated cardiology appointments.</t>
  </si>
  <si>
    <t>Cardiology appointments</t>
  </si>
  <si>
    <t>NG81</t>
  </si>
  <si>
    <t>Glaucoma: diagnosis and management</t>
  </si>
  <si>
    <t>Increased SLT procedures
Reduced surgical procedures
Pharmacist, GP and community nurse capacity</t>
  </si>
  <si>
    <t>42 SLT procedures
-1 surgical procedures</t>
  </si>
  <si>
    <t>Cash savings are as a result of reduced use of eye drops following increased routine use of selective laser trabeculoplasty (SLT). There is also expected to be a small reduction in the number of cataract or intraocular pressure (IOP) lowering surgery procedures. These benefits outweigh the increased costs of increased SLT procedures to leave a small overall net saving.</t>
  </si>
  <si>
    <t xml:space="preserve">Resource impact summary report
Resource impact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</si>
</sst>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0"/>
    <numFmt numFmtId="165" formatCode="\+&quot;£&quot;#,##0.0;\-&quot;£&quot;###0.0;&quot;£&quot;###0.0"/>
    <numFmt numFmtId="166" formatCode="\+#,##0;\-###0;###0"/>
    <numFmt numFmtId="167" formatCode="\+&quot;£&quot;#,##0;\-&quot;£&quot;#,##0;&quot;£&quot;#,##0"/>
  </numFmts>
  <fonts count="13" x14ac:knownFonts="1">
    <font>
      <sz val="11"/>
      <color theme="1"/>
      <name val="Calibri"/>
      <family val="2"/>
      <scheme val="minor"/>
    </font>
    <font>
      <b/>
      <sz val="10"/>
      <name val="Arial"/>
      <family val="2"/>
    </font>
    <font>
      <u/>
      <sz val="10"/>
      <color indexed="12"/>
      <name val="Arial"/>
      <family val="2"/>
    </font>
    <font>
      <sz val="10"/>
      <name val="Arial"/>
      <family val="2"/>
    </font>
    <font>
      <sz val="10"/>
      <color indexed="10"/>
      <name val="Arial"/>
      <family val="2"/>
    </font>
    <font>
      <sz val="11"/>
      <color theme="1"/>
      <name val="Calibri"/>
      <family val="2"/>
      <scheme val="minor"/>
    </font>
    <font>
      <sz val="11"/>
      <color rgb="FFFF0000"/>
      <name val="Calibri"/>
      <family val="2"/>
      <scheme val="minor"/>
    </font>
    <font>
      <sz val="10"/>
      <color theme="1"/>
      <name val="Arial"/>
      <family val="2"/>
    </font>
    <font>
      <sz val="10"/>
      <color rgb="FFFF0000"/>
      <name val="Arial"/>
      <family val="2"/>
    </font>
    <font>
      <b/>
      <sz val="10"/>
      <color theme="1"/>
      <name val="Arial"/>
      <family val="2"/>
    </font>
    <font>
      <sz val="10"/>
      <color theme="9" tint="-0.249977111117893"/>
      <name val="Arial"/>
      <family val="2"/>
    </font>
    <font>
      <b/>
      <sz val="11"/>
      <color theme="1"/>
      <name val="Calibri"/>
      <family val="2"/>
      <scheme val="minor"/>
    </font>
    <font>
      <sz val="11"/>
      <name val="Calibri"/>
      <family val="2"/>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4">
    <xf numFmtId="0" fontId="0" fillId="0" borderId="0"/>
    <xf numFmtId="43" fontId="5" fillId="0" borderId="0" applyFont="0" applyFill="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cellStyleXfs>
  <cellXfs count="68">
    <xf numFmtId="0" fontId="0" fillId="0" borderId="0" xfId="0"/>
    <xf numFmtId="0" fontId="1" fillId="0" borderId="1" xfId="0" applyFont="1" applyFill="1" applyBorder="1" applyAlignment="1">
      <alignment horizontal="center" vertical="center" wrapText="1"/>
    </xf>
    <xf numFmtId="3" fontId="0" fillId="0" borderId="0" xfId="0" applyNumberFormat="1"/>
    <xf numFmtId="17" fontId="3" fillId="0" borderId="1" xfId="0" applyNumberFormat="1" applyFont="1" applyFill="1" applyBorder="1" applyAlignment="1">
      <alignment horizontal="center" vertical="center"/>
    </xf>
    <xf numFmtId="0" fontId="2" fillId="0" borderId="1" xfId="2" applyFill="1" applyBorder="1" applyAlignment="1" applyProtection="1">
      <alignment horizontal="center" vertical="center" wrapText="1"/>
    </xf>
    <xf numFmtId="0" fontId="3" fillId="0" borderId="1" xfId="0" applyFont="1" applyFill="1" applyBorder="1" applyAlignment="1">
      <alignment vertical="center" wrapText="1"/>
    </xf>
    <xf numFmtId="17" fontId="3" fillId="0" borderId="2" xfId="0" applyNumberFormat="1" applyFont="1" applyFill="1" applyBorder="1" applyAlignment="1">
      <alignment horizontal="center" vertical="center"/>
    </xf>
    <xf numFmtId="17" fontId="0" fillId="0" borderId="1" xfId="0" applyNumberFormat="1" applyFill="1" applyBorder="1" applyAlignment="1">
      <alignment horizontal="center" vertical="center"/>
    </xf>
    <xf numFmtId="0" fontId="2" fillId="0" borderId="2" xfId="2" applyFill="1" applyBorder="1" applyAlignment="1" applyProtection="1">
      <alignment horizontal="center" vertical="center" wrapText="1"/>
    </xf>
    <xf numFmtId="0" fontId="3" fillId="0" borderId="3" xfId="0" applyFont="1" applyFill="1" applyBorder="1" applyAlignment="1">
      <alignment vertical="center" wrapText="1"/>
    </xf>
    <xf numFmtId="0" fontId="0" fillId="0" borderId="0" xfId="0" applyFill="1"/>
    <xf numFmtId="0" fontId="1" fillId="2" borderId="1" xfId="0" applyFont="1" applyFill="1" applyBorder="1" applyAlignment="1">
      <alignment horizontal="center" vertical="center" wrapText="1"/>
    </xf>
    <xf numFmtId="17" fontId="1" fillId="0" borderId="1" xfId="0" applyNumberFormat="1" applyFont="1" applyFill="1" applyBorder="1" applyAlignment="1">
      <alignment horizontal="center" vertical="center" wrapText="1"/>
    </xf>
    <xf numFmtId="17" fontId="0" fillId="0" borderId="3" xfId="0" applyNumberFormat="1" applyFill="1" applyBorder="1" applyAlignment="1">
      <alignment horizontal="center" vertical="center"/>
    </xf>
    <xf numFmtId="3" fontId="1"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6" fillId="0" borderId="0" xfId="0" applyFont="1"/>
    <xf numFmtId="17" fontId="3" fillId="0" borderId="4" xfId="0" applyNumberFormat="1" applyFont="1" applyFill="1" applyBorder="1" applyAlignment="1">
      <alignment horizontal="center" vertical="center"/>
    </xf>
    <xf numFmtId="0" fontId="3" fillId="0" borderId="3" xfId="2" applyFont="1" applyFill="1" applyBorder="1" applyAlignment="1" applyProtection="1">
      <alignment horizontal="left" vertical="center" wrapText="1"/>
    </xf>
    <xf numFmtId="0" fontId="2" fillId="0" borderId="1" xfId="2" applyFill="1" applyBorder="1" applyAlignment="1" applyProtection="1">
      <alignment vertical="center" wrapText="1"/>
    </xf>
    <xf numFmtId="17" fontId="1" fillId="0" borderId="1" xfId="2" applyNumberFormat="1" applyFont="1" applyFill="1" applyBorder="1" applyAlignment="1" applyProtection="1">
      <alignment horizontal="center" vertical="center" wrapText="1"/>
    </xf>
    <xf numFmtId="0" fontId="8" fillId="0" borderId="3" xfId="0" applyFont="1" applyFill="1" applyBorder="1" applyAlignment="1">
      <alignment horizontal="left" vertical="center" wrapText="1"/>
    </xf>
    <xf numFmtId="3" fontId="9" fillId="0" borderId="1" xfId="0" applyNumberFormat="1" applyFont="1" applyFill="1" applyBorder="1" applyAlignment="1">
      <alignment horizontal="center" vertical="center" wrapText="1"/>
    </xf>
    <xf numFmtId="165" fontId="5" fillId="0" borderId="1" xfId="1" applyNumberFormat="1"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1" xfId="0" applyFont="1" applyFill="1" applyBorder="1" applyAlignment="1">
      <alignment horizontal="left" vertical="center" wrapText="1"/>
    </xf>
    <xf numFmtId="3" fontId="1" fillId="0" borderId="1" xfId="0" applyNumberFormat="1" applyFont="1" applyFill="1" applyBorder="1" applyAlignment="1">
      <alignment horizontal="left" vertical="center" wrapText="1"/>
    </xf>
    <xf numFmtId="165" fontId="11" fillId="0" borderId="1" xfId="1" applyNumberFormat="1" applyFont="1" applyFill="1" applyBorder="1" applyAlignment="1">
      <alignment horizontal="center" vertical="center"/>
    </xf>
    <xf numFmtId="0" fontId="11" fillId="0" borderId="0" xfId="0" applyFont="1" applyFill="1"/>
    <xf numFmtId="0" fontId="12" fillId="0" borderId="0" xfId="0" applyFont="1" applyFill="1"/>
    <xf numFmtId="166" fontId="9" fillId="0" borderId="1" xfId="0" applyNumberFormat="1" applyFont="1" applyFill="1" applyBorder="1" applyAlignment="1">
      <alignment horizontal="center" vertical="center" wrapText="1"/>
    </xf>
    <xf numFmtId="166" fontId="3" fillId="0" borderId="1" xfId="0" applyNumberFormat="1" applyFont="1" applyFill="1" applyBorder="1" applyAlignment="1">
      <alignment horizontal="center" vertical="center" wrapText="1"/>
    </xf>
    <xf numFmtId="166" fontId="0" fillId="0" borderId="0" xfId="0" applyNumberFormat="1" applyFill="1"/>
    <xf numFmtId="164" fontId="1" fillId="0" borderId="1" xfId="0" applyNumberFormat="1" applyFont="1" applyFill="1" applyBorder="1" applyAlignment="1">
      <alignment horizontal="center" vertical="center" wrapText="1"/>
    </xf>
    <xf numFmtId="164" fontId="11" fillId="0" borderId="1" xfId="1" applyNumberFormat="1" applyFont="1" applyFill="1" applyBorder="1" applyAlignment="1">
      <alignment horizontal="center" vertical="center"/>
    </xf>
    <xf numFmtId="164" fontId="11" fillId="0" borderId="0" xfId="0" applyNumberFormat="1" applyFont="1" applyFill="1"/>
    <xf numFmtId="164" fontId="5" fillId="0" borderId="1" xfId="1" applyNumberFormat="1" applyFont="1" applyFill="1" applyBorder="1" applyAlignment="1">
      <alignment horizontal="center" vertical="center"/>
    </xf>
    <xf numFmtId="164" fontId="6" fillId="0" borderId="0" xfId="0" applyNumberFormat="1" applyFont="1"/>
    <xf numFmtId="164" fontId="5" fillId="0" borderId="5" xfId="1" applyNumberFormat="1" applyFont="1" applyFill="1" applyBorder="1" applyAlignment="1">
      <alignment vertical="center"/>
    </xf>
    <xf numFmtId="164" fontId="5" fillId="0" borderId="1" xfId="1" applyNumberFormat="1" applyFont="1" applyFill="1" applyBorder="1" applyAlignment="1">
      <alignment vertical="center" wrapText="1"/>
    </xf>
    <xf numFmtId="167" fontId="5" fillId="0" borderId="1" xfId="1" applyNumberFormat="1" applyFont="1" applyFill="1" applyBorder="1" applyAlignment="1">
      <alignment horizontal="center" vertical="center"/>
    </xf>
    <xf numFmtId="167" fontId="11" fillId="0" borderId="1" xfId="1" applyNumberFormat="1" applyFont="1" applyFill="1" applyBorder="1" applyAlignment="1">
      <alignment horizontal="center" vertical="center"/>
    </xf>
    <xf numFmtId="167" fontId="12" fillId="0" borderId="1" xfId="0" applyNumberFormat="1" applyFont="1" applyFill="1" applyBorder="1" applyAlignment="1">
      <alignment horizontal="center" vertical="center" wrapText="1"/>
    </xf>
    <xf numFmtId="166" fontId="0" fillId="0" borderId="1" xfId="1" applyNumberFormat="1" applyFont="1" applyFill="1" applyBorder="1" applyAlignment="1">
      <alignment horizontal="center" vertical="center"/>
    </xf>
    <xf numFmtId="0" fontId="12" fillId="0" borderId="1" xfId="0" applyFont="1" applyFill="1" applyBorder="1" applyAlignment="1">
      <alignment horizontal="left" vertical="center" wrapText="1"/>
    </xf>
    <xf numFmtId="166" fontId="12" fillId="0" borderId="1" xfId="0" applyNumberFormat="1" applyFont="1" applyFill="1" applyBorder="1" applyAlignment="1">
      <alignment horizontal="center" vertical="center" wrapText="1"/>
    </xf>
    <xf numFmtId="0" fontId="12" fillId="0" borderId="1" xfId="2" applyFont="1" applyFill="1" applyBorder="1" applyAlignment="1" applyProtection="1">
      <alignment vertical="center" wrapText="1"/>
    </xf>
    <xf numFmtId="166" fontId="12" fillId="0" borderId="1" xfId="2" applyNumberFormat="1" applyFont="1" applyFill="1" applyBorder="1" applyAlignment="1" applyProtection="1">
      <alignment horizontal="center" vertical="center" wrapText="1"/>
    </xf>
    <xf numFmtId="0" fontId="12" fillId="0" borderId="1" xfId="0" applyFont="1" applyFill="1" applyBorder="1" applyAlignment="1">
      <alignment vertical="center" wrapText="1"/>
    </xf>
    <xf numFmtId="166" fontId="12" fillId="0" borderId="1" xfId="0" applyNumberFormat="1" applyFont="1" applyFill="1" applyBorder="1" applyAlignment="1">
      <alignment vertical="center" wrapText="1"/>
    </xf>
    <xf numFmtId="0" fontId="2" fillId="2" borderId="2" xfId="2" applyFill="1" applyBorder="1" applyAlignment="1" applyProtection="1">
      <alignment horizontal="center" vertical="center" wrapText="1"/>
    </xf>
    <xf numFmtId="0" fontId="3" fillId="2" borderId="3" xfId="0" applyFont="1" applyFill="1" applyBorder="1" applyAlignment="1">
      <alignment horizontal="left" vertical="center" wrapText="1"/>
    </xf>
    <xf numFmtId="0" fontId="12" fillId="2" borderId="1" xfId="0" applyFont="1" applyFill="1" applyBorder="1" applyAlignment="1">
      <alignment horizontal="left" vertical="center" wrapText="1"/>
    </xf>
    <xf numFmtId="166" fontId="12" fillId="2" borderId="1" xfId="0" applyNumberFormat="1" applyFont="1" applyFill="1" applyBorder="1" applyAlignment="1">
      <alignment horizontal="center" vertical="center" wrapText="1"/>
    </xf>
    <xf numFmtId="164" fontId="5" fillId="2" borderId="1" xfId="1" applyNumberFormat="1" applyFont="1" applyFill="1" applyBorder="1" applyAlignment="1">
      <alignment horizontal="center" vertical="center"/>
    </xf>
    <xf numFmtId="165" fontId="5" fillId="2" borderId="1" xfId="1" applyNumberFormat="1" applyFont="1" applyFill="1" applyBorder="1" applyAlignment="1">
      <alignment horizontal="center" vertical="center"/>
    </xf>
    <xf numFmtId="167" fontId="12" fillId="2" borderId="1" xfId="0" applyNumberFormat="1" applyFont="1" applyFill="1" applyBorder="1" applyAlignment="1">
      <alignment horizontal="center" vertical="center" wrapText="1"/>
    </xf>
    <xf numFmtId="167" fontId="5" fillId="2" borderId="1" xfId="1" applyNumberFormat="1" applyFont="1" applyFill="1" applyBorder="1" applyAlignment="1">
      <alignment horizontal="center" vertical="center"/>
    </xf>
    <xf numFmtId="166" fontId="0" fillId="2" borderId="1" xfId="1" applyNumberFormat="1" applyFont="1" applyFill="1" applyBorder="1" applyAlignment="1">
      <alignment horizontal="center" vertical="center" wrapText="1"/>
    </xf>
    <xf numFmtId="17" fontId="1" fillId="2" borderId="1" xfId="0" applyNumberFormat="1" applyFont="1" applyFill="1" applyBorder="1" applyAlignment="1">
      <alignment horizontal="center" vertical="center" wrapText="1"/>
    </xf>
    <xf numFmtId="0" fontId="2" fillId="2" borderId="1" xfId="2" applyFill="1" applyBorder="1" applyAlignment="1" applyProtection="1">
      <alignment vertical="center" wrapText="1"/>
    </xf>
    <xf numFmtId="164" fontId="5" fillId="0" borderId="2" xfId="1" applyNumberFormat="1" applyFont="1" applyFill="1" applyBorder="1" applyAlignment="1">
      <alignment horizontal="center" vertical="center"/>
    </xf>
    <xf numFmtId="164" fontId="5" fillId="0" borderId="3" xfId="1" applyNumberFormat="1" applyFont="1" applyFill="1" applyBorder="1" applyAlignment="1">
      <alignment horizontal="center" vertical="center"/>
    </xf>
    <xf numFmtId="167" fontId="5" fillId="0" borderId="2" xfId="1" applyNumberFormat="1" applyFont="1" applyFill="1" applyBorder="1" applyAlignment="1">
      <alignment horizontal="center" vertical="center"/>
    </xf>
    <xf numFmtId="167" fontId="5" fillId="0" borderId="3" xfId="1" applyNumberFormat="1" applyFont="1" applyFill="1" applyBorder="1" applyAlignment="1">
      <alignment horizontal="center" vertical="center"/>
    </xf>
    <xf numFmtId="17" fontId="1" fillId="0" borderId="2" xfId="0" applyNumberFormat="1" applyFont="1" applyFill="1" applyBorder="1" applyAlignment="1">
      <alignment horizontal="center" vertical="center" wrapText="1"/>
    </xf>
    <xf numFmtId="17" fontId="1" fillId="0" borderId="3" xfId="0" applyNumberFormat="1" applyFont="1" applyFill="1" applyBorder="1" applyAlignment="1">
      <alignment horizontal="center" vertical="center" wrapText="1"/>
    </xf>
  </cellXfs>
  <cellStyles count="4">
    <cellStyle name="Comma" xfId="1" builtinId="3"/>
    <cellStyle name="Hyperlink" xfId="2" builtinId="8"/>
    <cellStyle name="Hyperlink 2" xfId="3" xr:uid="{947CEB25-931B-4F92-B2F0-CFF403289016}"/>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nice.org.uk/guidance/ng158" TargetMode="External"/><Relationship Id="rId13" Type="http://schemas.openxmlformats.org/officeDocument/2006/relationships/hyperlink" Target="https://www.nice.org.uk/guidance/mtg42/resources" TargetMode="External"/><Relationship Id="rId18" Type="http://schemas.openxmlformats.org/officeDocument/2006/relationships/hyperlink" Target="https://www.nice.org.uk/guidance/ng81/resources" TargetMode="External"/><Relationship Id="rId3" Type="http://schemas.openxmlformats.org/officeDocument/2006/relationships/hyperlink" Target="https://www.nice.org.uk/guidance/mtg39/resources" TargetMode="External"/><Relationship Id="rId7" Type="http://schemas.openxmlformats.org/officeDocument/2006/relationships/hyperlink" Target="https://www.nice.org.uk/guidance/ng145" TargetMode="External"/><Relationship Id="rId12" Type="http://schemas.openxmlformats.org/officeDocument/2006/relationships/hyperlink" Target="https://www.nice.org.uk/guidance/mtg55/resources" TargetMode="External"/><Relationship Id="rId17" Type="http://schemas.openxmlformats.org/officeDocument/2006/relationships/hyperlink" Target="https://www.nice.org.uk/guidance/ng81/resources" TargetMode="External"/><Relationship Id="rId2" Type="http://schemas.openxmlformats.org/officeDocument/2006/relationships/hyperlink" Target="https://www.nice.org.uk/guidance/ng106/resources" TargetMode="External"/><Relationship Id="rId16" Type="http://schemas.openxmlformats.org/officeDocument/2006/relationships/hyperlink" Target="https://www.nice.org.uk/guidance/mtg64/resources" TargetMode="External"/><Relationship Id="rId20" Type="http://schemas.openxmlformats.org/officeDocument/2006/relationships/printerSettings" Target="../printerSettings/printerSettings1.bin"/><Relationship Id="rId1" Type="http://schemas.openxmlformats.org/officeDocument/2006/relationships/hyperlink" Target="https://www.nice.org.uk/guidance/mtg37/resources" TargetMode="External"/><Relationship Id="rId6" Type="http://schemas.openxmlformats.org/officeDocument/2006/relationships/hyperlink" Target="https://www.nice.org.uk/guidance/ng147" TargetMode="External"/><Relationship Id="rId11" Type="http://schemas.openxmlformats.org/officeDocument/2006/relationships/hyperlink" Target="https://www.nice.org.uk/guidance/ng59/resources" TargetMode="External"/><Relationship Id="rId5" Type="http://schemas.openxmlformats.org/officeDocument/2006/relationships/hyperlink" Target="https://www.nice.org.uk/guidance/ng140" TargetMode="External"/><Relationship Id="rId15" Type="http://schemas.openxmlformats.org/officeDocument/2006/relationships/hyperlink" Target="https://www.nice.org.uk/guidance/ng147" TargetMode="External"/><Relationship Id="rId10" Type="http://schemas.openxmlformats.org/officeDocument/2006/relationships/hyperlink" Target="https://www.nice.org.uk/guidance/dg40/resources" TargetMode="External"/><Relationship Id="rId19" Type="http://schemas.openxmlformats.org/officeDocument/2006/relationships/hyperlink" Target="https://www.nice.org.uk/guidance/mtg64/resources" TargetMode="External"/><Relationship Id="rId4" Type="http://schemas.openxmlformats.org/officeDocument/2006/relationships/hyperlink" Target="https://www.nice.org.uk/guidance/ng118/resources" TargetMode="External"/><Relationship Id="rId9" Type="http://schemas.openxmlformats.org/officeDocument/2006/relationships/hyperlink" Target="https://www.nice.org.uk/guidance/ng157" TargetMode="External"/><Relationship Id="rId14" Type="http://schemas.openxmlformats.org/officeDocument/2006/relationships/hyperlink" Target="https://www.nice.org.uk/guidance/ng145"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nice.org.uk/guidance/ng158" TargetMode="External"/><Relationship Id="rId13" Type="http://schemas.openxmlformats.org/officeDocument/2006/relationships/hyperlink" Target="https://www.nice.org.uk/guidance/mtg42" TargetMode="External"/><Relationship Id="rId3" Type="http://schemas.openxmlformats.org/officeDocument/2006/relationships/hyperlink" Target="https://www.nice.org.uk/guidance/mtg39/resources" TargetMode="External"/><Relationship Id="rId7" Type="http://schemas.openxmlformats.org/officeDocument/2006/relationships/hyperlink" Target="https://www.nice.org.uk/guidance/ng145" TargetMode="External"/><Relationship Id="rId12" Type="http://schemas.openxmlformats.org/officeDocument/2006/relationships/hyperlink" Target="https://www.nice.org.uk/guidance/mtg55/resources" TargetMode="External"/><Relationship Id="rId2" Type="http://schemas.openxmlformats.org/officeDocument/2006/relationships/hyperlink" Target="https://www.nice.org.uk/guidance/ng106/resources" TargetMode="External"/><Relationship Id="rId1" Type="http://schemas.openxmlformats.org/officeDocument/2006/relationships/hyperlink" Target="https://www.nice.org.uk/guidance/mtg37/resources" TargetMode="External"/><Relationship Id="rId6" Type="http://schemas.openxmlformats.org/officeDocument/2006/relationships/hyperlink" Target="https://www.nice.org.uk/guidance/ng147" TargetMode="External"/><Relationship Id="rId11" Type="http://schemas.openxmlformats.org/officeDocument/2006/relationships/hyperlink" Target="https://www.nice.org.uk/guidance/ng157" TargetMode="External"/><Relationship Id="rId5" Type="http://schemas.openxmlformats.org/officeDocument/2006/relationships/hyperlink" Target="https://www.nice.org.uk/guidance/ng140" TargetMode="External"/><Relationship Id="rId15" Type="http://schemas.openxmlformats.org/officeDocument/2006/relationships/printerSettings" Target="../printerSettings/printerSettings2.bin"/><Relationship Id="rId10" Type="http://schemas.openxmlformats.org/officeDocument/2006/relationships/hyperlink" Target="https://www.nice.org.uk/guidance/ng59/resources" TargetMode="External"/><Relationship Id="rId4" Type="http://schemas.openxmlformats.org/officeDocument/2006/relationships/hyperlink" Target="https://www.nice.org.uk/guidance/ng118/resources" TargetMode="External"/><Relationship Id="rId9" Type="http://schemas.openxmlformats.org/officeDocument/2006/relationships/hyperlink" Target="https://www.nice.org.uk/guidance/dg40/resources" TargetMode="External"/><Relationship Id="rId14" Type="http://schemas.openxmlformats.org/officeDocument/2006/relationships/hyperlink" Target="https://www.nice.org.uk/guidance/dg40"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nice.org.uk/guidance/ng158" TargetMode="External"/><Relationship Id="rId13" Type="http://schemas.openxmlformats.org/officeDocument/2006/relationships/printerSettings" Target="../printerSettings/printerSettings3.bin"/><Relationship Id="rId3" Type="http://schemas.openxmlformats.org/officeDocument/2006/relationships/hyperlink" Target="https://www.nice.org.uk/guidance/mtg39/resources" TargetMode="External"/><Relationship Id="rId7" Type="http://schemas.openxmlformats.org/officeDocument/2006/relationships/hyperlink" Target="https://www.nice.org.uk/guidance/ng145" TargetMode="External"/><Relationship Id="rId12" Type="http://schemas.openxmlformats.org/officeDocument/2006/relationships/hyperlink" Target="https://www.nice.org.uk/guidance/mtg55/resources" TargetMode="External"/><Relationship Id="rId2" Type="http://schemas.openxmlformats.org/officeDocument/2006/relationships/hyperlink" Target="https://www.nice.org.uk/guidance/ng106/resources" TargetMode="External"/><Relationship Id="rId1" Type="http://schemas.openxmlformats.org/officeDocument/2006/relationships/hyperlink" Target="https://www.nice.org.uk/guidance/mtg37/resources" TargetMode="External"/><Relationship Id="rId6" Type="http://schemas.openxmlformats.org/officeDocument/2006/relationships/hyperlink" Target="https://www.nice.org.uk/guidance/ng147" TargetMode="External"/><Relationship Id="rId11" Type="http://schemas.openxmlformats.org/officeDocument/2006/relationships/hyperlink" Target="https://www.nice.org.uk/guidance/ng157" TargetMode="External"/><Relationship Id="rId5" Type="http://schemas.openxmlformats.org/officeDocument/2006/relationships/hyperlink" Target="https://www.nice.org.uk/guidance/ng140" TargetMode="External"/><Relationship Id="rId10" Type="http://schemas.openxmlformats.org/officeDocument/2006/relationships/hyperlink" Target="https://www.nice.org.uk/guidance/ng59/resources" TargetMode="External"/><Relationship Id="rId4" Type="http://schemas.openxmlformats.org/officeDocument/2006/relationships/hyperlink" Target="https://www.nice.org.uk/guidance/ng118/resources" TargetMode="External"/><Relationship Id="rId9" Type="http://schemas.openxmlformats.org/officeDocument/2006/relationships/hyperlink" Target="https://www.nice.org.uk/guidance/dg40/resour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
  <sheetViews>
    <sheetView tabSelected="1" topLeftCell="D9" zoomScale="80" zoomScaleNormal="80" workbookViewId="0">
      <selection activeCell="G11" sqref="G11:G12"/>
    </sheetView>
  </sheetViews>
  <sheetFormatPr defaultRowHeight="14.5" x14ac:dyDescent="0.35"/>
  <cols>
    <col min="1" max="1" width="16" style="10" bestFit="1" customWidth="1"/>
    <col min="2" max="2" width="28.1796875" style="10" customWidth="1"/>
    <col min="3" max="3" width="66.26953125" style="10" bestFit="1" customWidth="1"/>
    <col min="4" max="4" width="31.81640625" style="10" customWidth="1"/>
    <col min="5" max="5" width="20.1796875" style="30" bestFit="1" customWidth="1"/>
    <col min="6" max="6" width="29.7265625" style="33" bestFit="1" customWidth="1"/>
    <col min="7" max="7" width="25.1796875" style="36" bestFit="1" customWidth="1"/>
    <col min="8" max="8" width="2.26953125" style="29" hidden="1" customWidth="1"/>
    <col min="9" max="9" width="28.453125" bestFit="1" customWidth="1"/>
    <col min="10" max="10" width="32.81640625" style="17" bestFit="1" customWidth="1"/>
    <col min="11" max="11" width="25.26953125" style="38" bestFit="1" customWidth="1"/>
    <col min="12" max="12" width="22.7265625" hidden="1" customWidth="1"/>
  </cols>
  <sheetData>
    <row r="1" spans="1:12" ht="153.75" customHeight="1" x14ac:dyDescent="0.35">
      <c r="A1" s="1" t="s">
        <v>1</v>
      </c>
      <c r="B1" s="1" t="s">
        <v>5</v>
      </c>
      <c r="C1" s="1" t="s">
        <v>2</v>
      </c>
      <c r="D1" s="1" t="s">
        <v>43</v>
      </c>
      <c r="E1" s="14" t="s">
        <v>62</v>
      </c>
      <c r="F1" s="31" t="s">
        <v>91</v>
      </c>
      <c r="G1" s="34" t="s">
        <v>80</v>
      </c>
      <c r="H1" s="14"/>
      <c r="I1" s="14" t="s">
        <v>79</v>
      </c>
      <c r="J1" s="23" t="s">
        <v>78</v>
      </c>
      <c r="K1" s="34" t="s">
        <v>88</v>
      </c>
      <c r="L1" s="11" t="s">
        <v>4</v>
      </c>
    </row>
    <row r="2" spans="1:12" ht="140.25" customHeight="1" x14ac:dyDescent="0.35">
      <c r="A2" s="51" t="s">
        <v>96</v>
      </c>
      <c r="B2" s="52" t="s">
        <v>97</v>
      </c>
      <c r="C2" s="52" t="s">
        <v>100</v>
      </c>
      <c r="D2" s="61" t="s">
        <v>6</v>
      </c>
      <c r="E2" s="53" t="s">
        <v>98</v>
      </c>
      <c r="F2" s="59" t="s">
        <v>99</v>
      </c>
      <c r="G2" s="55">
        <v>-800</v>
      </c>
      <c r="H2" s="56"/>
      <c r="I2" s="57">
        <v>-7100</v>
      </c>
      <c r="J2" s="58">
        <v>6300</v>
      </c>
      <c r="K2" s="55">
        <f>SUM(I2:J2)</f>
        <v>-800</v>
      </c>
      <c r="L2" s="60">
        <v>44562</v>
      </c>
    </row>
    <row r="3" spans="1:12" ht="78" customHeight="1" x14ac:dyDescent="0.35">
      <c r="A3" s="51" t="s">
        <v>92</v>
      </c>
      <c r="B3" s="52" t="s">
        <v>93</v>
      </c>
      <c r="C3" s="52" t="s">
        <v>94</v>
      </c>
      <c r="D3" s="61" t="s">
        <v>101</v>
      </c>
      <c r="E3" s="53" t="s">
        <v>95</v>
      </c>
      <c r="F3" s="54">
        <v>-24</v>
      </c>
      <c r="G3" s="55">
        <v>-200</v>
      </c>
      <c r="H3" s="56"/>
      <c r="I3" s="57">
        <v>1000</v>
      </c>
      <c r="J3" s="58">
        <v>-1200</v>
      </c>
      <c r="K3" s="55">
        <f t="shared" ref="K3:K4" si="0">SUM(I3:J3)</f>
        <v>-200</v>
      </c>
      <c r="L3" s="60">
        <v>44562</v>
      </c>
    </row>
    <row r="4" spans="1:12" ht="104.25" customHeight="1" x14ac:dyDescent="0.35">
      <c r="A4" s="8" t="s">
        <v>49</v>
      </c>
      <c r="B4" s="16" t="s">
        <v>50</v>
      </c>
      <c r="C4" s="16" t="s">
        <v>77</v>
      </c>
      <c r="D4" s="26" t="s">
        <v>51</v>
      </c>
      <c r="E4" s="45" t="s">
        <v>63</v>
      </c>
      <c r="F4" s="46">
        <v>-30</v>
      </c>
      <c r="G4" s="37">
        <v>-11600</v>
      </c>
      <c r="H4" s="24"/>
      <c r="I4" s="43">
        <v>0</v>
      </c>
      <c r="J4" s="41">
        <v>-11600</v>
      </c>
      <c r="K4" s="37">
        <f t="shared" si="0"/>
        <v>-11600</v>
      </c>
      <c r="L4" s="12">
        <v>44228</v>
      </c>
    </row>
    <row r="5" spans="1:12" ht="72.650000000000006" customHeight="1" x14ac:dyDescent="0.35">
      <c r="A5" s="8" t="s">
        <v>31</v>
      </c>
      <c r="B5" s="9" t="s">
        <v>32</v>
      </c>
      <c r="C5" s="16" t="s">
        <v>81</v>
      </c>
      <c r="D5" s="20" t="s">
        <v>6</v>
      </c>
      <c r="E5" s="47" t="s">
        <v>67</v>
      </c>
      <c r="F5" s="44">
        <v>8</v>
      </c>
      <c r="G5" s="37">
        <v>-2000</v>
      </c>
      <c r="H5" s="28"/>
      <c r="I5" s="41">
        <v>-8000</v>
      </c>
      <c r="J5" s="41">
        <v>6000</v>
      </c>
      <c r="K5" s="37">
        <f>SUM(I5:J5)</f>
        <v>-2000</v>
      </c>
      <c r="L5" s="12">
        <v>44075</v>
      </c>
    </row>
    <row r="6" spans="1:12" ht="74.25" customHeight="1" x14ac:dyDescent="0.35">
      <c r="A6" s="4" t="s">
        <v>28</v>
      </c>
      <c r="B6" s="5" t="s">
        <v>29</v>
      </c>
      <c r="C6" s="5" t="s">
        <v>74</v>
      </c>
      <c r="D6" s="20" t="s">
        <v>6</v>
      </c>
      <c r="E6" s="47" t="s">
        <v>66</v>
      </c>
      <c r="F6" s="48">
        <v>-70</v>
      </c>
      <c r="G6" s="37">
        <v>-24900</v>
      </c>
      <c r="H6" s="28"/>
      <c r="I6" s="41">
        <v>-100</v>
      </c>
      <c r="J6" s="41">
        <v>-24800</v>
      </c>
      <c r="K6" s="37">
        <f t="shared" ref="K6:K18" si="1">SUM(I6:J6)</f>
        <v>-24900</v>
      </c>
      <c r="L6" s="12">
        <v>44044</v>
      </c>
    </row>
    <row r="7" spans="1:12" ht="66" customHeight="1" x14ac:dyDescent="0.35">
      <c r="A7" s="8" t="s">
        <v>25</v>
      </c>
      <c r="B7" s="9" t="s">
        <v>26</v>
      </c>
      <c r="C7" s="19" t="s">
        <v>82</v>
      </c>
      <c r="D7" s="20"/>
      <c r="E7" s="47" t="s">
        <v>69</v>
      </c>
      <c r="F7" s="48" t="s">
        <v>68</v>
      </c>
      <c r="G7" s="37">
        <v>-6700</v>
      </c>
      <c r="H7" s="28"/>
      <c r="I7" s="41">
        <v>-3700</v>
      </c>
      <c r="J7" s="41">
        <v>-3000</v>
      </c>
      <c r="K7" s="37">
        <f t="shared" si="1"/>
        <v>-6700</v>
      </c>
      <c r="L7" s="21">
        <v>43983</v>
      </c>
    </row>
    <row r="8" spans="1:12" ht="70.5" customHeight="1" x14ac:dyDescent="0.35">
      <c r="A8" s="8" t="s">
        <v>23</v>
      </c>
      <c r="B8" s="9" t="s">
        <v>24</v>
      </c>
      <c r="C8" s="16" t="s">
        <v>70</v>
      </c>
      <c r="D8" s="20"/>
      <c r="E8" s="47" t="s">
        <v>71</v>
      </c>
      <c r="F8" s="48">
        <v>-34</v>
      </c>
      <c r="G8" s="37">
        <v>-7300</v>
      </c>
      <c r="H8" s="28"/>
      <c r="I8" s="41">
        <v>-3800</v>
      </c>
      <c r="J8" s="41">
        <v>-3500</v>
      </c>
      <c r="K8" s="37">
        <f t="shared" si="1"/>
        <v>-7300</v>
      </c>
      <c r="L8" s="12">
        <v>43891</v>
      </c>
    </row>
    <row r="9" spans="1:12" ht="62.5" x14ac:dyDescent="0.35">
      <c r="A9" s="8" t="s">
        <v>22</v>
      </c>
      <c r="B9" s="5" t="s">
        <v>19</v>
      </c>
      <c r="C9" s="5" t="s">
        <v>83</v>
      </c>
      <c r="D9" s="5"/>
      <c r="E9" s="49" t="s">
        <v>72</v>
      </c>
      <c r="F9" s="46">
        <v>-723</v>
      </c>
      <c r="G9" s="62">
        <v>-1800</v>
      </c>
      <c r="H9" s="28"/>
      <c r="I9" s="64">
        <v>-3900</v>
      </c>
      <c r="J9" s="64">
        <v>2100</v>
      </c>
      <c r="K9" s="62">
        <f t="shared" si="1"/>
        <v>-1800</v>
      </c>
      <c r="L9" s="66">
        <v>43770</v>
      </c>
    </row>
    <row r="10" spans="1:12" ht="62.5" x14ac:dyDescent="0.35">
      <c r="A10" s="8" t="s">
        <v>22</v>
      </c>
      <c r="B10" s="5" t="s">
        <v>19</v>
      </c>
      <c r="C10" s="5" t="s">
        <v>83</v>
      </c>
      <c r="D10" s="5"/>
      <c r="E10" s="49" t="s">
        <v>89</v>
      </c>
      <c r="F10" s="46">
        <v>7</v>
      </c>
      <c r="G10" s="63"/>
      <c r="H10" s="28"/>
      <c r="I10" s="65"/>
      <c r="J10" s="65"/>
      <c r="K10" s="63"/>
      <c r="L10" s="67"/>
    </row>
    <row r="11" spans="1:12" ht="104.5" customHeight="1" x14ac:dyDescent="0.35">
      <c r="A11" s="8" t="s">
        <v>21</v>
      </c>
      <c r="B11" s="5" t="s">
        <v>20</v>
      </c>
      <c r="C11" s="5" t="s">
        <v>90</v>
      </c>
      <c r="D11" s="5"/>
      <c r="E11" s="49" t="s">
        <v>63</v>
      </c>
      <c r="F11" s="50" t="s">
        <v>73</v>
      </c>
      <c r="G11" s="62">
        <v>-9500</v>
      </c>
      <c r="H11" s="28"/>
      <c r="I11" s="64">
        <v>-1000</v>
      </c>
      <c r="J11" s="64">
        <v>-8500</v>
      </c>
      <c r="K11" s="62">
        <f t="shared" si="1"/>
        <v>-9500</v>
      </c>
      <c r="L11" s="66">
        <v>43770</v>
      </c>
    </row>
    <row r="12" spans="1:12" ht="104.5" customHeight="1" x14ac:dyDescent="0.35">
      <c r="A12" s="8" t="s">
        <v>21</v>
      </c>
      <c r="B12" s="5" t="s">
        <v>20</v>
      </c>
      <c r="C12" s="5" t="s">
        <v>90</v>
      </c>
      <c r="D12" s="5"/>
      <c r="E12" s="49" t="s">
        <v>76</v>
      </c>
      <c r="F12" s="48" t="s">
        <v>68</v>
      </c>
      <c r="G12" s="63"/>
      <c r="H12" s="28"/>
      <c r="I12" s="65"/>
      <c r="J12" s="65"/>
      <c r="K12" s="63"/>
      <c r="L12" s="67"/>
    </row>
    <row r="13" spans="1:12" ht="112.5" x14ac:dyDescent="0.35">
      <c r="A13" s="8" t="s">
        <v>17</v>
      </c>
      <c r="B13" s="5" t="s">
        <v>18</v>
      </c>
      <c r="C13" s="5" t="s">
        <v>84</v>
      </c>
      <c r="D13" s="5"/>
      <c r="E13" s="49" t="s">
        <v>76</v>
      </c>
      <c r="F13" s="46">
        <v>-17</v>
      </c>
      <c r="G13" s="37">
        <v>-11800</v>
      </c>
      <c r="H13" s="28"/>
      <c r="I13" s="41">
        <v>0</v>
      </c>
      <c r="J13" s="41">
        <v>-11800</v>
      </c>
      <c r="K13" s="37">
        <f t="shared" si="1"/>
        <v>-11800</v>
      </c>
      <c r="L13" s="12">
        <v>43709</v>
      </c>
    </row>
    <row r="14" spans="1:12" ht="128.5" customHeight="1" x14ac:dyDescent="0.35">
      <c r="A14" s="4" t="s">
        <v>13</v>
      </c>
      <c r="B14" s="9" t="s">
        <v>14</v>
      </c>
      <c r="C14" s="16" t="s">
        <v>85</v>
      </c>
      <c r="D14" s="5"/>
      <c r="E14" s="49" t="s">
        <v>76</v>
      </c>
      <c r="F14" s="50" t="s">
        <v>73</v>
      </c>
      <c r="G14" s="37">
        <v>-5100</v>
      </c>
      <c r="H14" s="28"/>
      <c r="I14" s="41">
        <v>0</v>
      </c>
      <c r="J14" s="41">
        <v>-5100</v>
      </c>
      <c r="K14" s="37">
        <f t="shared" si="1"/>
        <v>-5100</v>
      </c>
      <c r="L14" s="12">
        <v>43466</v>
      </c>
    </row>
    <row r="15" spans="1:12" ht="100.15" customHeight="1" x14ac:dyDescent="0.35">
      <c r="A15" s="4" t="s">
        <v>15</v>
      </c>
      <c r="B15" s="5" t="s">
        <v>16</v>
      </c>
      <c r="C15" s="5" t="s">
        <v>86</v>
      </c>
      <c r="D15" s="5"/>
      <c r="E15" s="49" t="s">
        <v>87</v>
      </c>
      <c r="F15" s="50" t="s">
        <v>73</v>
      </c>
      <c r="G15" s="37">
        <v>-22200</v>
      </c>
      <c r="H15" s="28"/>
      <c r="I15" s="41">
        <v>0</v>
      </c>
      <c r="J15" s="41">
        <v>-22000</v>
      </c>
      <c r="K15" s="37">
        <f t="shared" si="1"/>
        <v>-22000</v>
      </c>
      <c r="L15" s="12">
        <v>43466</v>
      </c>
    </row>
    <row r="16" spans="1:12" ht="87.5" hidden="1" x14ac:dyDescent="0.35">
      <c r="A16" s="4" t="s">
        <v>11</v>
      </c>
      <c r="B16" s="5" t="s">
        <v>12</v>
      </c>
      <c r="C16" s="5" t="s">
        <v>36</v>
      </c>
      <c r="D16" s="5"/>
      <c r="E16" s="5"/>
      <c r="F16" s="40" t="s">
        <v>3</v>
      </c>
      <c r="G16" s="40" t="s">
        <v>3</v>
      </c>
      <c r="H16" s="28"/>
      <c r="I16" s="42" t="s">
        <v>3</v>
      </c>
      <c r="J16" s="42" t="s">
        <v>3</v>
      </c>
      <c r="K16" s="35" t="s">
        <v>3</v>
      </c>
      <c r="L16" s="12">
        <v>43374</v>
      </c>
    </row>
    <row r="17" spans="1:12" ht="99" hidden="1" customHeight="1" x14ac:dyDescent="0.35">
      <c r="A17" s="4" t="s">
        <v>10</v>
      </c>
      <c r="B17" s="5" t="s">
        <v>9</v>
      </c>
      <c r="C17" s="5" t="s">
        <v>42</v>
      </c>
      <c r="D17" s="5"/>
      <c r="E17" s="5"/>
      <c r="F17" s="39" t="s">
        <v>3</v>
      </c>
      <c r="G17" s="39" t="s">
        <v>3</v>
      </c>
      <c r="H17" s="28"/>
      <c r="I17" s="42" t="s">
        <v>3</v>
      </c>
      <c r="J17" s="42" t="s">
        <v>3</v>
      </c>
      <c r="K17" s="35" t="s">
        <v>3</v>
      </c>
      <c r="L17" s="12">
        <v>43344</v>
      </c>
    </row>
    <row r="18" spans="1:12" ht="75" hidden="1" x14ac:dyDescent="0.35">
      <c r="A18" s="4" t="s">
        <v>8</v>
      </c>
      <c r="B18" s="5" t="s">
        <v>7</v>
      </c>
      <c r="C18" s="5" t="s">
        <v>75</v>
      </c>
      <c r="D18" s="5"/>
      <c r="E18" s="5" t="s">
        <v>63</v>
      </c>
      <c r="F18" s="32">
        <v>-53</v>
      </c>
      <c r="G18" s="37">
        <v>-14500</v>
      </c>
      <c r="H18" s="28"/>
      <c r="I18" s="41">
        <v>1600</v>
      </c>
      <c r="J18" s="41">
        <v>-16100</v>
      </c>
      <c r="K18" s="37">
        <f t="shared" si="1"/>
        <v>-14500</v>
      </c>
      <c r="L18" s="12">
        <v>43160</v>
      </c>
    </row>
  </sheetData>
  <autoFilter ref="A1:L18" xr:uid="{00000000-0009-0000-0000-000000000000}"/>
  <mergeCells count="10">
    <mergeCell ref="G11:G12"/>
    <mergeCell ref="I11:I12"/>
    <mergeCell ref="J11:J12"/>
    <mergeCell ref="K11:K12"/>
    <mergeCell ref="L11:L12"/>
    <mergeCell ref="G9:G10"/>
    <mergeCell ref="I9:I10"/>
    <mergeCell ref="K9:K10"/>
    <mergeCell ref="J9:J10"/>
    <mergeCell ref="L9:L10"/>
  </mergeCells>
  <hyperlinks>
    <hyperlink ref="A18" r:id="rId1" xr:uid="{00000000-0004-0000-0000-000000000000}"/>
    <hyperlink ref="A17" r:id="rId2" xr:uid="{00000000-0004-0000-0000-000001000000}"/>
    <hyperlink ref="A16" r:id="rId3" xr:uid="{00000000-0004-0000-0000-000002000000}"/>
    <hyperlink ref="A14" r:id="rId4" xr:uid="{00000000-0004-0000-0000-000003000000}"/>
    <hyperlink ref="A13" r:id="rId5" xr:uid="{00000000-0004-0000-0000-000004000000}"/>
    <hyperlink ref="A11" r:id="rId6" xr:uid="{00000000-0004-0000-0000-000005000000}"/>
    <hyperlink ref="A9" r:id="rId7" xr:uid="{00000000-0004-0000-0000-000006000000}"/>
    <hyperlink ref="A8" r:id="rId8" xr:uid="{00000000-0004-0000-0000-000007000000}"/>
    <hyperlink ref="A7" r:id="rId9" xr:uid="{00000000-0004-0000-0000-000008000000}"/>
    <hyperlink ref="D6" r:id="rId10" display="https://www.nice.org.uk/guidance/dg40/resources" xr:uid="{00000000-0004-0000-0000-000009000000}"/>
    <hyperlink ref="D5" r:id="rId11" display="https://www.nice.org.uk/guidance/ng59/resources" xr:uid="{00000000-0004-0000-0000-00000A000000}"/>
    <hyperlink ref="A4" r:id="rId12" xr:uid="{6D3501B5-B660-4DBA-9BA0-EF7FF3682600}"/>
    <hyperlink ref="A15" r:id="rId13" xr:uid="{B5BA5ECB-B9B0-4EC7-9DB8-680B80B324A0}"/>
    <hyperlink ref="A10" r:id="rId14" xr:uid="{DE6DAB8B-B086-42DC-A67C-B1C14035E9F2}"/>
    <hyperlink ref="A12" r:id="rId15" xr:uid="{91729723-CA35-4BF4-B188-4441B08E5490}"/>
    <hyperlink ref="A3" r:id="rId16" xr:uid="{DF016B44-3F7C-49D1-804E-7DD799CDBBF0}"/>
    <hyperlink ref="A2" r:id="rId17" xr:uid="{E882B4C4-186F-4352-A2B8-3707E91CF0E8}"/>
    <hyperlink ref="D2" r:id="rId18" display="https://www.nice.org.uk/guidance/ng81/resources" xr:uid="{76562FAA-58BC-4608-9DB7-F5648DF6C690}"/>
    <hyperlink ref="D3" r:id="rId19" display="https://www.nice.org.uk/guidance/mtg64/resources" xr:uid="{5EC2763C-615D-4007-970B-E0E8873F8F1D}"/>
  </hyperlinks>
  <pageMargins left="0.7" right="0.7" top="0.75" bottom="0.75" header="0.3" footer="0.3"/>
  <pageSetup paperSize="9" orientation="portrait" horizontalDpi="300"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4"/>
  <sheetViews>
    <sheetView topLeftCell="B1" zoomScale="70" zoomScaleNormal="70" workbookViewId="0">
      <selection activeCell="N3" sqref="N3"/>
    </sheetView>
  </sheetViews>
  <sheetFormatPr defaultRowHeight="14.5" x14ac:dyDescent="0.35"/>
  <cols>
    <col min="1" max="1" width="13.1796875" style="10" hidden="1" customWidth="1"/>
    <col min="2" max="2" width="13.1796875" style="10" customWidth="1"/>
    <col min="3" max="3" width="28.1796875" style="10" customWidth="1"/>
    <col min="4" max="4" width="76.26953125" style="10" customWidth="1"/>
    <col min="5" max="6" width="25.1796875" style="10" customWidth="1"/>
    <col min="7" max="10" width="20.1796875" style="17" customWidth="1"/>
    <col min="11" max="11" width="2.81640625" style="17" customWidth="1"/>
    <col min="12" max="12" width="13.81640625" style="10" customWidth="1"/>
    <col min="13" max="13" width="19.26953125" customWidth="1"/>
    <col min="14" max="14" width="29.26953125" style="17" customWidth="1"/>
    <col min="15" max="15" width="20.1796875" style="17" customWidth="1"/>
    <col min="16" max="16" width="18.54296875" customWidth="1"/>
    <col min="17" max="17" width="14" hidden="1" customWidth="1"/>
  </cols>
  <sheetData>
    <row r="1" spans="1:23" ht="129.75" customHeight="1" x14ac:dyDescent="0.35">
      <c r="A1" s="1" t="s">
        <v>0</v>
      </c>
      <c r="B1" s="1" t="s">
        <v>1</v>
      </c>
      <c r="C1" s="1" t="s">
        <v>5</v>
      </c>
      <c r="D1" s="1" t="s">
        <v>2</v>
      </c>
      <c r="E1" s="1" t="s">
        <v>43</v>
      </c>
      <c r="F1" s="1" t="s">
        <v>65</v>
      </c>
      <c r="G1" s="23" t="s">
        <v>62</v>
      </c>
      <c r="H1" s="23" t="s">
        <v>64</v>
      </c>
      <c r="I1" s="23"/>
      <c r="J1" s="23"/>
      <c r="K1" s="23"/>
      <c r="L1" s="14" t="s">
        <v>48</v>
      </c>
      <c r="M1" s="14" t="s">
        <v>53</v>
      </c>
      <c r="N1" s="23" t="s">
        <v>54</v>
      </c>
      <c r="O1" s="23" t="s">
        <v>55</v>
      </c>
      <c r="P1" s="11" t="s">
        <v>4</v>
      </c>
      <c r="Q1" t="s">
        <v>44</v>
      </c>
    </row>
    <row r="2" spans="1:23" ht="139.9" customHeight="1" x14ac:dyDescent="0.35">
      <c r="A2" s="25"/>
      <c r="B2" s="8" t="s">
        <v>49</v>
      </c>
      <c r="C2" s="16" t="s">
        <v>50</v>
      </c>
      <c r="D2" s="16" t="s">
        <v>56</v>
      </c>
      <c r="E2" s="26" t="s">
        <v>51</v>
      </c>
      <c r="F2" s="27">
        <v>100000</v>
      </c>
      <c r="G2" s="23" t="s">
        <v>63</v>
      </c>
      <c r="H2" s="23">
        <v>30</v>
      </c>
      <c r="I2" s="23"/>
      <c r="J2" s="23"/>
      <c r="K2" s="23"/>
      <c r="L2" s="15">
        <v>-11600</v>
      </c>
      <c r="M2" s="14" t="s">
        <v>3</v>
      </c>
      <c r="N2" s="23" t="s">
        <v>3</v>
      </c>
      <c r="O2" s="23" t="s">
        <v>3</v>
      </c>
      <c r="P2" s="12">
        <v>44228</v>
      </c>
    </row>
    <row r="3" spans="1:23" ht="167.5" customHeight="1" x14ac:dyDescent="0.35">
      <c r="A3" s="13"/>
      <c r="B3" s="8" t="s">
        <v>31</v>
      </c>
      <c r="C3" s="9" t="s">
        <v>32</v>
      </c>
      <c r="D3" s="16" t="s">
        <v>57</v>
      </c>
      <c r="E3" s="20" t="s">
        <v>6</v>
      </c>
      <c r="F3" s="20"/>
      <c r="G3" s="24"/>
      <c r="H3" s="24"/>
      <c r="I3" s="24"/>
      <c r="J3" s="24"/>
      <c r="K3" s="24"/>
      <c r="L3" s="15">
        <f>England!G5</f>
        <v>-2000</v>
      </c>
      <c r="M3" s="24" t="e">
        <f>England!I5/England!#REF!*Q3</f>
        <v>#REF!</v>
      </c>
      <c r="N3" s="24" t="e">
        <f>England!J5/England!#REF!*Q3</f>
        <v>#REF!</v>
      </c>
      <c r="O3" s="24" t="e">
        <f t="shared" ref="O3:O11" si="0">SUM(M3:N3)</f>
        <v>#REF!</v>
      </c>
      <c r="P3" s="12">
        <f>England!L5</f>
        <v>44075</v>
      </c>
      <c r="Q3">
        <v>3138631</v>
      </c>
      <c r="W3" s="2"/>
    </row>
    <row r="4" spans="1:23" ht="123" customHeight="1" x14ac:dyDescent="0.35">
      <c r="A4" s="3"/>
      <c r="B4" s="4" t="s">
        <v>28</v>
      </c>
      <c r="C4" s="5" t="s">
        <v>29</v>
      </c>
      <c r="D4" s="5" t="s">
        <v>30</v>
      </c>
      <c r="E4" s="20" t="s">
        <v>6</v>
      </c>
      <c r="F4" s="20"/>
      <c r="G4" s="24"/>
      <c r="H4" s="24"/>
      <c r="I4" s="24"/>
      <c r="J4" s="24"/>
      <c r="K4" s="24"/>
      <c r="L4" s="15">
        <f>England!G6</f>
        <v>-24900</v>
      </c>
      <c r="M4" s="24" t="e">
        <f>England!I6/England!#REF!*Q4</f>
        <v>#REF!</v>
      </c>
      <c r="N4" s="24" t="e">
        <f>England!J6/England!#REF!*Q4</f>
        <v>#REF!</v>
      </c>
      <c r="O4" s="24" t="e">
        <f t="shared" si="0"/>
        <v>#REF!</v>
      </c>
      <c r="P4" s="12">
        <f>England!L6</f>
        <v>44044</v>
      </c>
      <c r="Q4">
        <v>3138631</v>
      </c>
      <c r="W4" s="2"/>
    </row>
    <row r="5" spans="1:23" ht="127.15" customHeight="1" x14ac:dyDescent="0.35">
      <c r="A5" s="13"/>
      <c r="B5" s="8" t="s">
        <v>25</v>
      </c>
      <c r="C5" s="9" t="s">
        <v>26</v>
      </c>
      <c r="D5" s="19" t="s">
        <v>58</v>
      </c>
      <c r="E5" s="26" t="s">
        <v>51</v>
      </c>
      <c r="F5" s="26"/>
      <c r="G5" s="24"/>
      <c r="H5" s="24"/>
      <c r="I5" s="24"/>
      <c r="J5" s="24"/>
      <c r="K5" s="24"/>
      <c r="L5" s="15">
        <f>England!G7</f>
        <v>-6700</v>
      </c>
      <c r="M5" s="24" t="e">
        <f>England!I7/England!#REF!*Q5</f>
        <v>#REF!</v>
      </c>
      <c r="N5" s="24" t="e">
        <f>England!J7/England!#REF!*Q5</f>
        <v>#REF!</v>
      </c>
      <c r="O5" s="24" t="e">
        <f t="shared" si="0"/>
        <v>#REF!</v>
      </c>
      <c r="P5" s="12">
        <f>England!L7</f>
        <v>43983</v>
      </c>
      <c r="Q5">
        <v>3125165</v>
      </c>
      <c r="W5" s="2"/>
    </row>
    <row r="6" spans="1:23" ht="152.5" customHeight="1" x14ac:dyDescent="0.35">
      <c r="A6" s="18"/>
      <c r="B6" s="8" t="s">
        <v>23</v>
      </c>
      <c r="C6" s="9" t="s">
        <v>24</v>
      </c>
      <c r="D6" s="22" t="s">
        <v>59</v>
      </c>
      <c r="E6" s="26" t="s">
        <v>51</v>
      </c>
      <c r="F6" s="26"/>
      <c r="G6" s="24"/>
      <c r="H6" s="24"/>
      <c r="I6" s="24"/>
      <c r="J6" s="24"/>
      <c r="K6" s="24"/>
      <c r="L6" s="15">
        <f>England!G8</f>
        <v>-7300</v>
      </c>
      <c r="M6" s="24" t="e">
        <f>England!I8/England!#REF!*Q6</f>
        <v>#REF!</v>
      </c>
      <c r="N6" s="24" t="e">
        <f>England!J8/England!#REF!*Q6</f>
        <v>#REF!</v>
      </c>
      <c r="O6" s="24" t="e">
        <f t="shared" si="0"/>
        <v>#REF!</v>
      </c>
      <c r="P6" s="12">
        <v>43891</v>
      </c>
      <c r="Q6">
        <v>3125165</v>
      </c>
      <c r="W6" s="2"/>
    </row>
    <row r="7" spans="1:23" ht="198" customHeight="1" x14ac:dyDescent="0.35">
      <c r="A7" s="7"/>
      <c r="B7" s="8" t="s">
        <v>22</v>
      </c>
      <c r="C7" s="5" t="s">
        <v>19</v>
      </c>
      <c r="D7" s="5" t="s">
        <v>41</v>
      </c>
      <c r="E7" s="26" t="s">
        <v>51</v>
      </c>
      <c r="F7" s="26"/>
      <c r="G7" s="24"/>
      <c r="H7" s="24"/>
      <c r="I7" s="24"/>
      <c r="J7" s="24"/>
      <c r="K7" s="24"/>
      <c r="L7" s="15">
        <f>England!G9</f>
        <v>-1800</v>
      </c>
      <c r="M7" s="24" t="e">
        <f>England!I9/England!#REF!*Q7</f>
        <v>#REF!</v>
      </c>
      <c r="N7" s="24" t="e">
        <f>England!J9/England!#REF!*Q7</f>
        <v>#REF!</v>
      </c>
      <c r="O7" s="24" t="e">
        <f t="shared" si="0"/>
        <v>#REF!</v>
      </c>
      <c r="P7" s="12">
        <v>43770</v>
      </c>
      <c r="Q7">
        <v>3125165</v>
      </c>
      <c r="W7" s="2"/>
    </row>
    <row r="8" spans="1:23" ht="150" x14ac:dyDescent="0.35">
      <c r="A8" s="6"/>
      <c r="B8" s="8" t="s">
        <v>21</v>
      </c>
      <c r="C8" s="5" t="s">
        <v>20</v>
      </c>
      <c r="D8" s="5" t="s">
        <v>38</v>
      </c>
      <c r="E8" s="26" t="s">
        <v>51</v>
      </c>
      <c r="F8" s="26"/>
      <c r="G8" s="24"/>
      <c r="H8" s="24"/>
      <c r="I8" s="24"/>
      <c r="J8" s="24"/>
      <c r="K8" s="24"/>
      <c r="L8" s="15">
        <f>England!G11</f>
        <v>-9500</v>
      </c>
      <c r="M8" s="24" t="e">
        <f>England!I11/England!#REF!*Q8</f>
        <v>#REF!</v>
      </c>
      <c r="N8" s="24" t="e">
        <f>England!J11/England!#REF!*Q8</f>
        <v>#REF!</v>
      </c>
      <c r="O8" s="24" t="e">
        <f t="shared" si="0"/>
        <v>#REF!</v>
      </c>
      <c r="P8" s="12">
        <v>43770</v>
      </c>
      <c r="Q8">
        <v>3125165</v>
      </c>
      <c r="W8" s="2"/>
    </row>
    <row r="9" spans="1:23" ht="182.5" customHeight="1" x14ac:dyDescent="0.35">
      <c r="A9" s="6"/>
      <c r="B9" s="8" t="s">
        <v>17</v>
      </c>
      <c r="C9" s="5" t="s">
        <v>18</v>
      </c>
      <c r="D9" s="5" t="s">
        <v>37</v>
      </c>
      <c r="E9" s="26" t="s">
        <v>51</v>
      </c>
      <c r="F9" s="26"/>
      <c r="G9" s="24"/>
      <c r="H9" s="24"/>
      <c r="I9" s="24"/>
      <c r="J9" s="24"/>
      <c r="K9" s="24"/>
      <c r="L9" s="15">
        <f>England!G13</f>
        <v>-11800</v>
      </c>
      <c r="M9" s="24" t="e">
        <f>England!I13/England!#REF!*Q9</f>
        <v>#REF!</v>
      </c>
      <c r="N9" s="24" t="e">
        <f>England!J13/England!#REF!*Q9</f>
        <v>#REF!</v>
      </c>
      <c r="O9" s="24" t="e">
        <f t="shared" si="0"/>
        <v>#REF!</v>
      </c>
      <c r="P9" s="12">
        <v>43709</v>
      </c>
      <c r="Q9">
        <v>3125165</v>
      </c>
      <c r="W9" s="2"/>
    </row>
    <row r="10" spans="1:23" ht="183" customHeight="1" x14ac:dyDescent="0.35">
      <c r="A10" s="13"/>
      <c r="B10" s="4" t="s">
        <v>13</v>
      </c>
      <c r="C10" s="9" t="s">
        <v>14</v>
      </c>
      <c r="D10" s="16" t="s">
        <v>40</v>
      </c>
      <c r="E10" s="26" t="s">
        <v>51</v>
      </c>
      <c r="F10" s="26"/>
      <c r="G10" s="24"/>
      <c r="H10" s="24"/>
      <c r="I10" s="24"/>
      <c r="J10" s="24"/>
      <c r="K10" s="24"/>
      <c r="L10" s="15">
        <f>England!G14</f>
        <v>-5100</v>
      </c>
      <c r="M10" s="24" t="e">
        <f>England!I14/England!#REF!*Q10</f>
        <v>#REF!</v>
      </c>
      <c r="N10" s="24" t="e">
        <f>England!J14/England!#REF!*Q10</f>
        <v>#REF!</v>
      </c>
      <c r="O10" s="24" t="e">
        <f t="shared" si="0"/>
        <v>#REF!</v>
      </c>
      <c r="P10" s="12">
        <v>43466</v>
      </c>
      <c r="Q10">
        <v>3113150</v>
      </c>
      <c r="W10" s="2"/>
    </row>
    <row r="11" spans="1:23" ht="144" customHeight="1" x14ac:dyDescent="0.35">
      <c r="A11" s="3"/>
      <c r="B11" s="4" t="s">
        <v>15</v>
      </c>
      <c r="C11" s="5" t="s">
        <v>16</v>
      </c>
      <c r="D11" s="5" t="s">
        <v>60</v>
      </c>
      <c r="E11" s="26" t="s">
        <v>51</v>
      </c>
      <c r="F11" s="26"/>
      <c r="G11" s="24"/>
      <c r="H11" s="24"/>
      <c r="I11" s="24"/>
      <c r="J11" s="24"/>
      <c r="K11" s="24"/>
      <c r="L11" s="15">
        <f>England!G15</f>
        <v>-22200</v>
      </c>
      <c r="M11" s="24" t="e">
        <f>England!I15/England!#REF!*Q11</f>
        <v>#REF!</v>
      </c>
      <c r="N11" s="24" t="e">
        <f>England!J15/England!#REF!*Q11</f>
        <v>#REF!</v>
      </c>
      <c r="O11" s="24" t="e">
        <f t="shared" si="0"/>
        <v>#REF!</v>
      </c>
      <c r="P11" s="12">
        <v>43466</v>
      </c>
      <c r="Q11">
        <v>3113150</v>
      </c>
      <c r="W11" s="2"/>
    </row>
    <row r="12" spans="1:23" ht="120.65" customHeight="1" x14ac:dyDescent="0.35">
      <c r="A12" s="3"/>
      <c r="B12" s="4" t="s">
        <v>11</v>
      </c>
      <c r="C12" s="5" t="s">
        <v>12</v>
      </c>
      <c r="D12" s="5" t="s">
        <v>61</v>
      </c>
      <c r="E12" s="26" t="s">
        <v>51</v>
      </c>
      <c r="F12" s="26"/>
      <c r="G12" s="15"/>
      <c r="H12" s="15"/>
      <c r="I12" s="15"/>
      <c r="J12" s="15"/>
      <c r="K12" s="15"/>
      <c r="L12" s="15" t="s">
        <v>3</v>
      </c>
      <c r="M12" s="15" t="s">
        <v>3</v>
      </c>
      <c r="N12" s="15" t="s">
        <v>3</v>
      </c>
      <c r="O12" s="15" t="s">
        <v>3</v>
      </c>
      <c r="P12" s="12">
        <v>43374</v>
      </c>
      <c r="Q12">
        <v>3113150</v>
      </c>
    </row>
    <row r="13" spans="1:23" ht="90.75" customHeight="1" x14ac:dyDescent="0.35">
      <c r="A13" s="3"/>
      <c r="B13" s="4" t="s">
        <v>10</v>
      </c>
      <c r="C13" s="5" t="s">
        <v>9</v>
      </c>
      <c r="D13" s="5" t="s">
        <v>42</v>
      </c>
      <c r="E13" s="26" t="s">
        <v>51</v>
      </c>
      <c r="F13" s="26"/>
      <c r="G13" s="24"/>
      <c r="H13" s="24"/>
      <c r="I13" s="24"/>
      <c r="J13" s="24"/>
      <c r="K13" s="24"/>
      <c r="L13" s="15" t="str">
        <f>England!F17</f>
        <v>Assess locally</v>
      </c>
      <c r="M13" s="24" t="e">
        <f>England!I17/England!#REF!*Q13</f>
        <v>#VALUE!</v>
      </c>
      <c r="N13" s="24" t="e">
        <f>England!J17/England!#REF!*Q13</f>
        <v>#VALUE!</v>
      </c>
      <c r="O13" s="24" t="e">
        <f t="shared" ref="O13:O14" si="1">SUM(M13:N13)</f>
        <v>#VALUE!</v>
      </c>
      <c r="P13" s="12">
        <v>43344</v>
      </c>
      <c r="Q13">
        <v>3113150</v>
      </c>
      <c r="W13" s="2"/>
    </row>
    <row r="14" spans="1:23" ht="131.5" customHeight="1" x14ac:dyDescent="0.35">
      <c r="A14" s="3"/>
      <c r="B14" s="4" t="s">
        <v>8</v>
      </c>
      <c r="C14" s="5" t="s">
        <v>7</v>
      </c>
      <c r="D14" s="5" t="s">
        <v>35</v>
      </c>
      <c r="E14" s="26" t="s">
        <v>51</v>
      </c>
      <c r="F14" s="26"/>
      <c r="G14" s="24"/>
      <c r="H14" s="24"/>
      <c r="I14" s="24"/>
      <c r="J14" s="24"/>
      <c r="K14" s="24"/>
      <c r="L14" s="15">
        <f>England!G18</f>
        <v>-14500</v>
      </c>
      <c r="M14" s="24" t="e">
        <f>England!I18/England!#REF!*Q14</f>
        <v>#REF!</v>
      </c>
      <c r="N14" s="24" t="e">
        <f>England!J18/England!#REF!*Q14</f>
        <v>#REF!</v>
      </c>
      <c r="O14" s="24" t="e">
        <f t="shared" si="1"/>
        <v>#REF!</v>
      </c>
      <c r="P14" s="12">
        <v>43160</v>
      </c>
      <c r="Q14">
        <v>3099086</v>
      </c>
      <c r="W14" s="2"/>
    </row>
  </sheetData>
  <hyperlinks>
    <hyperlink ref="B14" r:id="rId1" xr:uid="{00000000-0004-0000-0100-000000000000}"/>
    <hyperlink ref="B13" r:id="rId2" xr:uid="{00000000-0004-0000-0100-000001000000}"/>
    <hyperlink ref="B12" r:id="rId3" xr:uid="{00000000-0004-0000-0100-000002000000}"/>
    <hyperlink ref="B10" r:id="rId4" xr:uid="{00000000-0004-0000-0100-000003000000}"/>
    <hyperlink ref="B9" r:id="rId5" xr:uid="{00000000-0004-0000-0100-000004000000}"/>
    <hyperlink ref="B8" r:id="rId6" xr:uid="{00000000-0004-0000-0100-000005000000}"/>
    <hyperlink ref="B7" r:id="rId7" xr:uid="{00000000-0004-0000-0100-000006000000}"/>
    <hyperlink ref="B6" r:id="rId8" xr:uid="{00000000-0004-0000-0100-000007000000}"/>
    <hyperlink ref="E4" r:id="rId9" display="https://www.nice.org.uk/guidance/dg40/resources" xr:uid="{00000000-0004-0000-0100-000008000000}"/>
    <hyperlink ref="E3" r:id="rId10" display="https://www.nice.org.uk/guidance/ng59/resources" xr:uid="{00000000-0004-0000-0100-000009000000}"/>
    <hyperlink ref="B5" r:id="rId11" xr:uid="{00000000-0004-0000-0100-00000A000000}"/>
    <hyperlink ref="B2" r:id="rId12" xr:uid="{974F9C08-E40A-4682-9BD4-AB56AB3F58BE}"/>
    <hyperlink ref="B11" r:id="rId13" xr:uid="{DC5021A4-DD90-4669-822C-DFDCE113BF0F}"/>
    <hyperlink ref="B4" r:id="rId14" xr:uid="{4817D6FA-A230-46ED-ABFF-25D6F8246773}"/>
  </hyperlinks>
  <pageMargins left="0.7" right="0.7" top="0.75" bottom="0.75" header="0.3" footer="0.3"/>
  <pageSetup paperSize="9" orientation="portrait" verticalDpi="0"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4"/>
  <sheetViews>
    <sheetView topLeftCell="B1" workbookViewId="0">
      <selection activeCell="J2" sqref="B2:J2"/>
    </sheetView>
  </sheetViews>
  <sheetFormatPr defaultRowHeight="14.5" x14ac:dyDescent="0.35"/>
  <cols>
    <col min="1" max="1" width="13.1796875" style="10" hidden="1" customWidth="1"/>
    <col min="2" max="2" width="13.1796875" style="10" customWidth="1"/>
    <col min="3" max="3" width="28.1796875" style="10" customWidth="1"/>
    <col min="4" max="4" width="76.26953125" style="10" customWidth="1"/>
    <col min="5" max="5" width="25.1796875" style="10" customWidth="1"/>
    <col min="6" max="6" width="13.81640625" style="10" customWidth="1"/>
    <col min="7" max="7" width="19.26953125" customWidth="1"/>
    <col min="8" max="8" width="21" style="17" customWidth="1"/>
    <col min="9" max="9" width="20.1796875" style="17" customWidth="1"/>
    <col min="10" max="10" width="18.54296875" customWidth="1"/>
    <col min="11" max="11" width="14" hidden="1" customWidth="1"/>
  </cols>
  <sheetData>
    <row r="1" spans="1:17" ht="114.75" customHeight="1" x14ac:dyDescent="0.35">
      <c r="A1" s="1" t="s">
        <v>0</v>
      </c>
      <c r="B1" s="1" t="s">
        <v>1</v>
      </c>
      <c r="C1" s="1" t="s">
        <v>5</v>
      </c>
      <c r="D1" s="1" t="s">
        <v>2</v>
      </c>
      <c r="E1" s="1" t="s">
        <v>43</v>
      </c>
      <c r="F1" s="14" t="s">
        <v>48</v>
      </c>
      <c r="G1" s="14" t="s">
        <v>45</v>
      </c>
      <c r="H1" s="23" t="s">
        <v>46</v>
      </c>
      <c r="I1" s="23" t="s">
        <v>47</v>
      </c>
      <c r="J1" s="11" t="s">
        <v>4</v>
      </c>
      <c r="K1" t="s">
        <v>44</v>
      </c>
    </row>
    <row r="2" spans="1:17" ht="114.75" customHeight="1" x14ac:dyDescent="0.35">
      <c r="A2" s="25"/>
      <c r="B2" s="8" t="s">
        <v>49</v>
      </c>
      <c r="C2" s="16" t="s">
        <v>50</v>
      </c>
      <c r="D2" s="16" t="s">
        <v>52</v>
      </c>
      <c r="E2" s="1" t="s">
        <v>51</v>
      </c>
      <c r="F2" s="15">
        <v>-11600</v>
      </c>
      <c r="G2" s="14" t="s">
        <v>3</v>
      </c>
      <c r="H2" s="23" t="s">
        <v>3</v>
      </c>
      <c r="I2" s="23" t="s">
        <v>3</v>
      </c>
      <c r="J2" s="12">
        <v>44228</v>
      </c>
    </row>
    <row r="3" spans="1:17" ht="125" x14ac:dyDescent="0.35">
      <c r="A3" s="13"/>
      <c r="B3" s="8" t="s">
        <v>31</v>
      </c>
      <c r="C3" s="9" t="s">
        <v>32</v>
      </c>
      <c r="D3" s="16" t="s">
        <v>33</v>
      </c>
      <c r="E3" s="20" t="s">
        <v>6</v>
      </c>
      <c r="F3" s="15">
        <f>England!G5</f>
        <v>-2000</v>
      </c>
      <c r="G3" s="24" t="e">
        <f>England!I5/England!#REF!*K3</f>
        <v>#REF!</v>
      </c>
      <c r="H3" s="24" t="e">
        <f>England!J5/England!#REF!*K3</f>
        <v>#REF!</v>
      </c>
      <c r="I3" s="24" t="e">
        <f>SUM(G3:H3)</f>
        <v>#REF!</v>
      </c>
      <c r="J3" s="12">
        <v>44075</v>
      </c>
      <c r="K3">
        <v>1881641</v>
      </c>
      <c r="Q3" s="2"/>
    </row>
    <row r="4" spans="1:17" ht="100" x14ac:dyDescent="0.35">
      <c r="A4" s="3"/>
      <c r="B4" s="4" t="s">
        <v>28</v>
      </c>
      <c r="C4" s="5" t="s">
        <v>29</v>
      </c>
      <c r="D4" s="5" t="s">
        <v>30</v>
      </c>
      <c r="E4" s="20" t="s">
        <v>6</v>
      </c>
      <c r="F4" s="15">
        <f>England!G6</f>
        <v>-24900</v>
      </c>
      <c r="G4" s="24" t="e">
        <f>England!I6/England!#REF!*K4</f>
        <v>#REF!</v>
      </c>
      <c r="H4" s="24" t="e">
        <f>England!J6/England!#REF!*K4</f>
        <v>#REF!</v>
      </c>
      <c r="I4" s="24" t="e">
        <f t="shared" ref="I4:I11" si="0">SUM(G4:H4)</f>
        <v>#REF!</v>
      </c>
      <c r="J4" s="12">
        <v>44044</v>
      </c>
      <c r="K4">
        <v>1881641</v>
      </c>
      <c r="Q4" s="2"/>
    </row>
    <row r="5" spans="1:17" ht="127.15" customHeight="1" x14ac:dyDescent="0.35">
      <c r="A5" s="13"/>
      <c r="B5" s="8" t="s">
        <v>25</v>
      </c>
      <c r="C5" s="9" t="s">
        <v>26</v>
      </c>
      <c r="D5" s="19" t="s">
        <v>27</v>
      </c>
      <c r="E5" s="20"/>
      <c r="F5" s="15">
        <f>England!G7</f>
        <v>-6700</v>
      </c>
      <c r="G5" s="24" t="e">
        <f>England!I7/England!#REF!*K5</f>
        <v>#REF!</v>
      </c>
      <c r="H5" s="24" t="e">
        <f>England!J7/England!#REF!*K5</f>
        <v>#REF!</v>
      </c>
      <c r="I5" s="24" t="e">
        <f t="shared" si="0"/>
        <v>#REF!</v>
      </c>
      <c r="J5" s="21">
        <v>43983</v>
      </c>
      <c r="K5">
        <v>1870834</v>
      </c>
      <c r="Q5" s="2"/>
    </row>
    <row r="6" spans="1:17" ht="126.65" customHeight="1" x14ac:dyDescent="0.35">
      <c r="A6" s="18"/>
      <c r="B6" s="8" t="s">
        <v>23</v>
      </c>
      <c r="C6" s="9" t="s">
        <v>24</v>
      </c>
      <c r="D6" s="22" t="s">
        <v>39</v>
      </c>
      <c r="E6" s="20"/>
      <c r="F6" s="15">
        <f>England!G8</f>
        <v>-7300</v>
      </c>
      <c r="G6" s="24" t="e">
        <f>England!I8/England!#REF!*K6</f>
        <v>#REF!</v>
      </c>
      <c r="H6" s="24" t="e">
        <f>England!J8/England!#REF!*K6</f>
        <v>#REF!</v>
      </c>
      <c r="I6" s="24" t="e">
        <f t="shared" si="0"/>
        <v>#REF!</v>
      </c>
      <c r="J6" s="12">
        <v>43891</v>
      </c>
      <c r="K6">
        <v>1870834</v>
      </c>
      <c r="Q6" s="2"/>
    </row>
    <row r="7" spans="1:17" ht="150" x14ac:dyDescent="0.35">
      <c r="A7" s="7"/>
      <c r="B7" s="8" t="s">
        <v>22</v>
      </c>
      <c r="C7" s="5" t="s">
        <v>19</v>
      </c>
      <c r="D7" s="5" t="s">
        <v>41</v>
      </c>
      <c r="E7" s="5"/>
      <c r="F7" s="15">
        <f>England!G9</f>
        <v>-1800</v>
      </c>
      <c r="G7" s="24" t="e">
        <f>England!I9/England!#REF!*K7</f>
        <v>#REF!</v>
      </c>
      <c r="H7" s="24" t="e">
        <f>England!J9/England!#REF!*K7</f>
        <v>#REF!</v>
      </c>
      <c r="I7" s="24" t="e">
        <f t="shared" si="0"/>
        <v>#REF!</v>
      </c>
      <c r="J7" s="12">
        <v>43770</v>
      </c>
      <c r="K7">
        <v>1870834</v>
      </c>
      <c r="Q7" s="2"/>
    </row>
    <row r="8" spans="1:17" ht="150" x14ac:dyDescent="0.35">
      <c r="A8" s="6"/>
      <c r="B8" s="8" t="s">
        <v>21</v>
      </c>
      <c r="C8" s="5" t="s">
        <v>20</v>
      </c>
      <c r="D8" s="5" t="s">
        <v>38</v>
      </c>
      <c r="E8" s="5"/>
      <c r="F8" s="15">
        <f>England!G11</f>
        <v>-9500</v>
      </c>
      <c r="G8" s="24" t="e">
        <f>England!I11/England!#REF!*K8</f>
        <v>#REF!</v>
      </c>
      <c r="H8" s="24" t="e">
        <f>England!J11/England!#REF!*K8</f>
        <v>#REF!</v>
      </c>
      <c r="I8" s="24" t="e">
        <f t="shared" si="0"/>
        <v>#REF!</v>
      </c>
      <c r="J8" s="12">
        <v>43770</v>
      </c>
      <c r="K8">
        <v>1870834</v>
      </c>
      <c r="Q8" s="2"/>
    </row>
    <row r="9" spans="1:17" ht="182.5" customHeight="1" x14ac:dyDescent="0.35">
      <c r="A9" s="6"/>
      <c r="B9" s="8" t="s">
        <v>17</v>
      </c>
      <c r="C9" s="5" t="s">
        <v>18</v>
      </c>
      <c r="D9" s="5" t="s">
        <v>37</v>
      </c>
      <c r="E9" s="5"/>
      <c r="F9" s="15">
        <f>England!G13</f>
        <v>-11800</v>
      </c>
      <c r="G9" s="24" t="e">
        <f>England!I13/England!#REF!*K9</f>
        <v>#REF!</v>
      </c>
      <c r="H9" s="24" t="e">
        <f>England!J13/England!#REF!*K9</f>
        <v>#REF!</v>
      </c>
      <c r="I9" s="24" t="e">
        <f t="shared" si="0"/>
        <v>#REF!</v>
      </c>
      <c r="J9" s="12">
        <v>43709</v>
      </c>
      <c r="K9">
        <v>1870834</v>
      </c>
      <c r="Q9" s="2"/>
    </row>
    <row r="10" spans="1:17" ht="162.5" x14ac:dyDescent="0.35">
      <c r="A10" s="13"/>
      <c r="B10" s="4" t="s">
        <v>13</v>
      </c>
      <c r="C10" s="9" t="s">
        <v>14</v>
      </c>
      <c r="D10" s="16" t="s">
        <v>40</v>
      </c>
      <c r="E10" s="5"/>
      <c r="F10" s="15">
        <f>England!G14</f>
        <v>-5100</v>
      </c>
      <c r="G10" s="24" t="e">
        <f>England!I14/England!#REF!*K10</f>
        <v>#REF!</v>
      </c>
      <c r="H10" s="24" t="e">
        <f>England!J14/England!#REF!*K10</f>
        <v>#REF!</v>
      </c>
      <c r="I10" s="24" t="e">
        <f t="shared" si="0"/>
        <v>#REF!</v>
      </c>
      <c r="J10" s="12">
        <v>43466</v>
      </c>
      <c r="K10">
        <v>1862137</v>
      </c>
      <c r="Q10" s="2"/>
    </row>
    <row r="11" spans="1:17" ht="112.5" x14ac:dyDescent="0.35">
      <c r="A11" s="3"/>
      <c r="B11" s="4" t="s">
        <v>15</v>
      </c>
      <c r="C11" s="5" t="s">
        <v>16</v>
      </c>
      <c r="D11" s="5" t="s">
        <v>34</v>
      </c>
      <c r="E11" s="5"/>
      <c r="F11" s="15">
        <f>England!G15</f>
        <v>-22200</v>
      </c>
      <c r="G11" s="24" t="e">
        <f>England!I15/England!#REF!*K11</f>
        <v>#REF!</v>
      </c>
      <c r="H11" s="24" t="e">
        <f>England!J15/England!#REF!*K11</f>
        <v>#REF!</v>
      </c>
      <c r="I11" s="24" t="e">
        <f t="shared" si="0"/>
        <v>#REF!</v>
      </c>
      <c r="J11" s="12">
        <v>43466</v>
      </c>
      <c r="K11">
        <v>1862137</v>
      </c>
      <c r="Q11" s="2"/>
    </row>
    <row r="12" spans="1:17" ht="62.5" x14ac:dyDescent="0.35">
      <c r="A12" s="3"/>
      <c r="B12" s="4" t="s">
        <v>11</v>
      </c>
      <c r="C12" s="5" t="s">
        <v>12</v>
      </c>
      <c r="D12" s="5" t="s">
        <v>36</v>
      </c>
      <c r="E12" s="5"/>
      <c r="F12" s="15" t="str">
        <f>England!F16</f>
        <v>Assess locally</v>
      </c>
      <c r="G12" s="15" t="str">
        <f>England!I16</f>
        <v>Assess locally</v>
      </c>
      <c r="H12" s="15" t="str">
        <f>England!J16</f>
        <v>Assess locally</v>
      </c>
      <c r="I12" s="15" t="str">
        <f>England!K16</f>
        <v>Assess locally</v>
      </c>
      <c r="J12" s="12">
        <v>43374</v>
      </c>
      <c r="K12">
        <v>1862137</v>
      </c>
    </row>
    <row r="13" spans="1:17" ht="90.75" customHeight="1" x14ac:dyDescent="0.35">
      <c r="A13" s="3"/>
      <c r="B13" s="4" t="s">
        <v>10</v>
      </c>
      <c r="C13" s="5" t="s">
        <v>9</v>
      </c>
      <c r="D13" s="5" t="s">
        <v>42</v>
      </c>
      <c r="E13" s="5"/>
      <c r="F13" s="15" t="str">
        <f>England!F17</f>
        <v>Assess locally</v>
      </c>
      <c r="G13" s="24" t="e">
        <f>England!I17/England!#REF!*K13</f>
        <v>#VALUE!</v>
      </c>
      <c r="H13" s="24" t="e">
        <f>England!J17/England!#REF!*K13</f>
        <v>#VALUE!</v>
      </c>
      <c r="I13" s="24" t="e">
        <f t="shared" ref="I13:I14" si="1">SUM(G13:H13)</f>
        <v>#VALUE!</v>
      </c>
      <c r="J13" s="12">
        <v>43344</v>
      </c>
      <c r="K13">
        <v>1862137</v>
      </c>
      <c r="Q13" s="2"/>
    </row>
    <row r="14" spans="1:17" ht="112.5" x14ac:dyDescent="0.35">
      <c r="A14" s="3"/>
      <c r="B14" s="4" t="s">
        <v>8</v>
      </c>
      <c r="C14" s="5" t="s">
        <v>7</v>
      </c>
      <c r="D14" s="5" t="s">
        <v>35</v>
      </c>
      <c r="E14" s="5"/>
      <c r="F14" s="15">
        <f>England!G18</f>
        <v>-14500</v>
      </c>
      <c r="G14" s="24" t="e">
        <f>England!I18/England!#REF!*K14</f>
        <v>#REF!</v>
      </c>
      <c r="H14" s="24" t="e">
        <f>England!J18/England!#REF!*K14</f>
        <v>#REF!</v>
      </c>
      <c r="I14" s="24" t="e">
        <f t="shared" si="1"/>
        <v>#REF!</v>
      </c>
      <c r="J14" s="12">
        <v>43160</v>
      </c>
      <c r="K14">
        <v>1851621</v>
      </c>
      <c r="Q14" s="2"/>
    </row>
  </sheetData>
  <hyperlinks>
    <hyperlink ref="B14" r:id="rId1" xr:uid="{00000000-0004-0000-0200-000000000000}"/>
    <hyperlink ref="B13" r:id="rId2" xr:uid="{00000000-0004-0000-0200-000001000000}"/>
    <hyperlink ref="B12" r:id="rId3" xr:uid="{00000000-0004-0000-0200-000002000000}"/>
    <hyperlink ref="B10" r:id="rId4" xr:uid="{00000000-0004-0000-0200-000003000000}"/>
    <hyperlink ref="B9" r:id="rId5" xr:uid="{00000000-0004-0000-0200-000004000000}"/>
    <hyperlink ref="B8" r:id="rId6" xr:uid="{00000000-0004-0000-0200-000005000000}"/>
    <hyperlink ref="B7" r:id="rId7" xr:uid="{00000000-0004-0000-0200-000006000000}"/>
    <hyperlink ref="B6" r:id="rId8" xr:uid="{00000000-0004-0000-0200-000007000000}"/>
    <hyperlink ref="E4" r:id="rId9" display="https://www.nice.org.uk/guidance/dg40/resources" xr:uid="{00000000-0004-0000-0200-000008000000}"/>
    <hyperlink ref="E3" r:id="rId10" display="https://www.nice.org.uk/guidance/ng59/resources" xr:uid="{00000000-0004-0000-0200-000009000000}"/>
    <hyperlink ref="B5" r:id="rId11" xr:uid="{00000000-0004-0000-0200-00000A000000}"/>
    <hyperlink ref="B2" r:id="rId12" xr:uid="{75647686-6BFA-4E6E-B49A-00AF88D2D8EB}"/>
  </hyperlinks>
  <pageMargins left="0.7" right="0.7" top="0.75" bottom="0.75" header="0.3" footer="0.3"/>
  <pageSetup paperSize="9" orientation="portrait" verticalDpi="0"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England</vt:lpstr>
      <vt:lpstr>Wales</vt:lpstr>
      <vt:lpstr>Northern Ireland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2022-04-19T10:24:43Z</dcterms:created>
  <dcterms:modified xsi:type="dcterms:W3CDTF">2022-04-19T10:25:01Z</dcterms:modified>
</cp:coreProperties>
</file>