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igeneia\Documents\IFIGENEIA\Depression\Post-consultation work\Post-consultation guideline\Appendix N3\Less severe depression\"/>
    </mc:Choice>
  </mc:AlternateContent>
  <bookViews>
    <workbookView xWindow="0" yWindow="0" windowWidth="15825" windowHeight="11730" tabRatio="668" activeTab="1"/>
  </bookViews>
  <sheets>
    <sheet name="WinBUGS output" sheetId="15" r:id="rId1"/>
    <sheet name="Intervention and Class Codes" sheetId="31" r:id="rId2"/>
    <sheet name="# of studies per comparison" sheetId="30" r:id="rId3"/>
    <sheet name="Network plots" sheetId="29" r:id="rId4"/>
    <sheet name="Data" sheetId="28" r:id="rId5"/>
    <sheet name="Model fit" sheetId="32" r:id="rId6"/>
    <sheet name="lor relative to pill placebo" sheetId="16" r:id="rId7"/>
    <sheet name="or relative to pill placebo" sheetId="17" r:id="rId8"/>
    <sheet name="Direct lors" sheetId="18" r:id="rId9"/>
    <sheet name="Ranks" sheetId="1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7" l="1"/>
  <c r="I6" i="17"/>
  <c r="I7" i="17"/>
  <c r="I8" i="17"/>
  <c r="I9" i="17"/>
  <c r="I10" i="17"/>
  <c r="I11" i="17"/>
  <c r="I12" i="17"/>
  <c r="I13" i="17"/>
  <c r="I14" i="17"/>
  <c r="I15" i="17"/>
  <c r="I4" i="17"/>
  <c r="H5" i="17"/>
  <c r="H6" i="17"/>
  <c r="H7" i="17"/>
  <c r="H8" i="17"/>
  <c r="H9" i="17"/>
  <c r="H10" i="17"/>
  <c r="H11" i="17"/>
  <c r="H12" i="17"/>
  <c r="H13" i="17"/>
  <c r="H14" i="17"/>
  <c r="H15" i="17"/>
  <c r="H4" i="17"/>
  <c r="C5" i="17"/>
  <c r="D5" i="17"/>
  <c r="C6" i="17"/>
  <c r="D6" i="17"/>
  <c r="C7" i="17"/>
  <c r="D7" i="17"/>
  <c r="C8" i="17"/>
  <c r="D8" i="17"/>
  <c r="C9" i="17"/>
  <c r="D9" i="17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C17" i="17"/>
  <c r="D17" i="17"/>
  <c r="C18" i="17"/>
  <c r="D18" i="17"/>
  <c r="C19" i="17"/>
  <c r="D19" i="17"/>
  <c r="C20" i="17"/>
  <c r="D20" i="17"/>
  <c r="C21" i="17"/>
  <c r="D21" i="17"/>
  <c r="D4" i="17"/>
  <c r="C4" i="17"/>
  <c r="C5" i="16"/>
  <c r="D5" i="16"/>
  <c r="C6" i="16"/>
  <c r="D6" i="16"/>
  <c r="C7" i="16"/>
  <c r="D7" i="16"/>
  <c r="C8" i="16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H5" i="16"/>
  <c r="I5" i="16"/>
  <c r="H6" i="16"/>
  <c r="I6" i="16"/>
  <c r="H7" i="16"/>
  <c r="I7" i="16"/>
  <c r="H8" i="16"/>
  <c r="I8" i="16"/>
  <c r="H9" i="16"/>
  <c r="I9" i="16"/>
  <c r="H10" i="16"/>
  <c r="I10" i="16"/>
  <c r="H11" i="16"/>
  <c r="I11" i="16"/>
  <c r="H12" i="16"/>
  <c r="I12" i="16"/>
  <c r="H13" i="16"/>
  <c r="I13" i="16"/>
  <c r="H14" i="16"/>
  <c r="I14" i="16"/>
  <c r="H15" i="16"/>
  <c r="I15" i="16"/>
  <c r="I4" i="16"/>
  <c r="H4" i="16"/>
  <c r="D4" i="16"/>
  <c r="C4" i="16"/>
  <c r="C5" i="18" l="1"/>
  <c r="D5" i="18"/>
  <c r="E5" i="18"/>
  <c r="F5" i="18"/>
  <c r="G5" i="18"/>
  <c r="C6" i="18"/>
  <c r="D6" i="18"/>
  <c r="E6" i="18"/>
  <c r="F6" i="18"/>
  <c r="G6" i="18"/>
  <c r="C7" i="18"/>
  <c r="D7" i="18"/>
  <c r="E7" i="18"/>
  <c r="F7" i="18"/>
  <c r="G7" i="18"/>
  <c r="C8" i="18"/>
  <c r="D8" i="18"/>
  <c r="E8" i="18"/>
  <c r="F8" i="18"/>
  <c r="G8" i="18"/>
  <c r="C9" i="18"/>
  <c r="D9" i="18"/>
  <c r="E9" i="18"/>
  <c r="F9" i="18"/>
  <c r="G9" i="18"/>
  <c r="C10" i="18"/>
  <c r="D10" i="18"/>
  <c r="E10" i="18"/>
  <c r="F10" i="18"/>
  <c r="G10" i="18"/>
  <c r="C11" i="18"/>
  <c r="D11" i="18"/>
  <c r="E11" i="18"/>
  <c r="F11" i="18"/>
  <c r="G11" i="18"/>
  <c r="C12" i="18"/>
  <c r="D12" i="18"/>
  <c r="E12" i="18"/>
  <c r="F12" i="18"/>
  <c r="G12" i="18"/>
  <c r="C13" i="18"/>
  <c r="D13" i="18"/>
  <c r="E13" i="18"/>
  <c r="F13" i="18"/>
  <c r="G13" i="18"/>
  <c r="C14" i="18"/>
  <c r="D14" i="18"/>
  <c r="E14" i="18"/>
  <c r="F14" i="18"/>
  <c r="G14" i="18"/>
  <c r="C15" i="18"/>
  <c r="D15" i="18"/>
  <c r="E15" i="18"/>
  <c r="F15" i="18"/>
  <c r="G15" i="18"/>
  <c r="C16" i="18"/>
  <c r="D16" i="18"/>
  <c r="E16" i="18"/>
  <c r="F16" i="18"/>
  <c r="G16" i="18"/>
  <c r="C17" i="18"/>
  <c r="D17" i="18"/>
  <c r="E17" i="18"/>
  <c r="F17" i="18"/>
  <c r="G17" i="18"/>
  <c r="C18" i="18"/>
  <c r="D18" i="18"/>
  <c r="E18" i="18"/>
  <c r="F18" i="18"/>
  <c r="G18" i="18"/>
  <c r="C19" i="18"/>
  <c r="D19" i="18"/>
  <c r="E19" i="18"/>
  <c r="F19" i="18"/>
  <c r="G19" i="18"/>
  <c r="C20" i="18"/>
  <c r="D20" i="18"/>
  <c r="E20" i="18"/>
  <c r="F20" i="18"/>
  <c r="G20" i="18"/>
  <c r="C21" i="18"/>
  <c r="D21" i="18"/>
  <c r="E21" i="18"/>
  <c r="F21" i="18"/>
  <c r="G21" i="18"/>
  <c r="C22" i="18"/>
  <c r="D22" i="18"/>
  <c r="E22" i="18"/>
  <c r="F22" i="18"/>
  <c r="G22" i="18"/>
  <c r="C23" i="18"/>
  <c r="D23" i="18"/>
  <c r="E23" i="18"/>
  <c r="F23" i="18"/>
  <c r="G23" i="18"/>
  <c r="C24" i="18"/>
  <c r="D24" i="18"/>
  <c r="E24" i="18"/>
  <c r="F24" i="18"/>
  <c r="G24" i="18"/>
  <c r="C25" i="18"/>
  <c r="D25" i="18"/>
  <c r="E25" i="18"/>
  <c r="F25" i="18"/>
  <c r="G25" i="18"/>
  <c r="C26" i="18"/>
  <c r="D26" i="18"/>
  <c r="E26" i="18"/>
  <c r="F26" i="18"/>
  <c r="G26" i="18"/>
  <c r="C27" i="18"/>
  <c r="D27" i="18"/>
  <c r="E27" i="18"/>
  <c r="F27" i="18"/>
  <c r="G27" i="18"/>
  <c r="C28" i="18"/>
  <c r="D28" i="18"/>
  <c r="E28" i="18"/>
  <c r="F28" i="18"/>
  <c r="G28" i="18"/>
  <c r="C29" i="18"/>
  <c r="D29" i="18"/>
  <c r="E29" i="18"/>
  <c r="F29" i="18"/>
  <c r="G29" i="18"/>
  <c r="C30" i="18"/>
  <c r="D30" i="18"/>
  <c r="E30" i="18"/>
  <c r="F30" i="18"/>
  <c r="G30" i="18"/>
  <c r="C31" i="18"/>
  <c r="D31" i="18"/>
  <c r="E31" i="18"/>
  <c r="F31" i="18"/>
  <c r="G31" i="18"/>
  <c r="C32" i="18"/>
  <c r="D32" i="18"/>
  <c r="E32" i="18"/>
  <c r="F32" i="18"/>
  <c r="G32" i="18"/>
  <c r="C33" i="18"/>
  <c r="D33" i="18"/>
  <c r="E33" i="18"/>
  <c r="F33" i="18"/>
  <c r="G33" i="18"/>
  <c r="C34" i="18"/>
  <c r="D34" i="18"/>
  <c r="E34" i="18"/>
  <c r="F34" i="18"/>
  <c r="G34" i="18"/>
  <c r="C35" i="18"/>
  <c r="D35" i="18"/>
  <c r="E35" i="18"/>
  <c r="F35" i="18"/>
  <c r="G35" i="18"/>
  <c r="C36" i="18"/>
  <c r="D36" i="18"/>
  <c r="E36" i="18"/>
  <c r="F36" i="18"/>
  <c r="G36" i="18"/>
  <c r="C37" i="18"/>
  <c r="D37" i="18"/>
  <c r="E37" i="18"/>
  <c r="F37" i="18"/>
  <c r="G37" i="18"/>
  <c r="C38" i="18"/>
  <c r="D38" i="18"/>
  <c r="E38" i="18"/>
  <c r="F38" i="18"/>
  <c r="G38" i="18"/>
  <c r="C39" i="18"/>
  <c r="D39" i="18"/>
  <c r="E39" i="18"/>
  <c r="F39" i="18"/>
  <c r="G39" i="18"/>
  <c r="C40" i="18"/>
  <c r="D40" i="18"/>
  <c r="E40" i="18"/>
  <c r="F40" i="18"/>
  <c r="G40" i="18"/>
  <c r="C41" i="18"/>
  <c r="D41" i="18"/>
  <c r="E41" i="18"/>
  <c r="F41" i="18"/>
  <c r="G41" i="18"/>
  <c r="C42" i="18"/>
  <c r="D42" i="18"/>
  <c r="E42" i="18"/>
  <c r="F42" i="18"/>
  <c r="G42" i="18"/>
  <c r="C43" i="18"/>
  <c r="D43" i="18"/>
  <c r="E43" i="18"/>
  <c r="F43" i="18"/>
  <c r="G43" i="18"/>
  <c r="C44" i="18"/>
  <c r="D44" i="18"/>
  <c r="E44" i="18"/>
  <c r="F44" i="18"/>
  <c r="G44" i="18"/>
  <c r="C45" i="18"/>
  <c r="D45" i="18"/>
  <c r="E45" i="18"/>
  <c r="F45" i="18"/>
  <c r="G45" i="18"/>
  <c r="C46" i="18"/>
  <c r="D46" i="18"/>
  <c r="E46" i="18"/>
  <c r="F46" i="18"/>
  <c r="G46" i="18"/>
  <c r="C47" i="18"/>
  <c r="D47" i="18"/>
  <c r="E47" i="18"/>
  <c r="F47" i="18"/>
  <c r="G47" i="18"/>
  <c r="C48" i="18"/>
  <c r="D48" i="18"/>
  <c r="E48" i="18"/>
  <c r="F48" i="18"/>
  <c r="G48" i="18"/>
  <c r="C49" i="18"/>
  <c r="D49" i="18"/>
  <c r="E49" i="18"/>
  <c r="F49" i="18"/>
  <c r="G49" i="18"/>
  <c r="C50" i="18"/>
  <c r="D50" i="18"/>
  <c r="E50" i="18"/>
  <c r="F50" i="18"/>
  <c r="G50" i="18"/>
  <c r="C51" i="18"/>
  <c r="D51" i="18"/>
  <c r="E51" i="18"/>
  <c r="F51" i="18"/>
  <c r="G51" i="18"/>
  <c r="C52" i="18"/>
  <c r="D52" i="18"/>
  <c r="E52" i="18"/>
  <c r="F52" i="18"/>
  <c r="G52" i="18"/>
  <c r="C53" i="18"/>
  <c r="D53" i="18"/>
  <c r="E53" i="18"/>
  <c r="F53" i="18"/>
  <c r="G53" i="18"/>
  <c r="C54" i="18"/>
  <c r="D54" i="18"/>
  <c r="E54" i="18"/>
  <c r="F54" i="18"/>
  <c r="G54" i="18"/>
  <c r="C55" i="18"/>
  <c r="D55" i="18"/>
  <c r="E55" i="18"/>
  <c r="F55" i="18"/>
  <c r="G55" i="18"/>
  <c r="C56" i="18"/>
  <c r="D56" i="18"/>
  <c r="E56" i="18"/>
  <c r="F56" i="18"/>
  <c r="G56" i="18"/>
  <c r="C57" i="18"/>
  <c r="D57" i="18"/>
  <c r="E57" i="18"/>
  <c r="F57" i="18"/>
  <c r="G57" i="18"/>
  <c r="C58" i="18"/>
  <c r="D58" i="18"/>
  <c r="E58" i="18"/>
  <c r="F58" i="18"/>
  <c r="G58" i="18"/>
  <c r="C59" i="18"/>
  <c r="D59" i="18"/>
  <c r="E59" i="18"/>
  <c r="F59" i="18"/>
  <c r="G59" i="18"/>
  <c r="C60" i="18"/>
  <c r="D60" i="18"/>
  <c r="E60" i="18"/>
  <c r="F60" i="18"/>
  <c r="G60" i="18"/>
  <c r="C61" i="18"/>
  <c r="D61" i="18"/>
  <c r="E61" i="18"/>
  <c r="F61" i="18"/>
  <c r="G61" i="18"/>
  <c r="C62" i="18"/>
  <c r="D62" i="18"/>
  <c r="E62" i="18"/>
  <c r="F62" i="18"/>
  <c r="G62" i="18"/>
  <c r="C63" i="18"/>
  <c r="D63" i="18"/>
  <c r="E63" i="18"/>
  <c r="F63" i="18"/>
  <c r="G63" i="18"/>
  <c r="C64" i="18"/>
  <c r="D64" i="18"/>
  <c r="E64" i="18"/>
  <c r="F64" i="18"/>
  <c r="G64" i="18"/>
  <c r="C65" i="18"/>
  <c r="D65" i="18"/>
  <c r="E65" i="18"/>
  <c r="F65" i="18"/>
  <c r="G65" i="18"/>
  <c r="C66" i="18"/>
  <c r="D66" i="18"/>
  <c r="E66" i="18"/>
  <c r="F66" i="18"/>
  <c r="G66" i="18"/>
  <c r="C67" i="18"/>
  <c r="D67" i="18"/>
  <c r="E67" i="18"/>
  <c r="F67" i="18"/>
  <c r="G67" i="18"/>
  <c r="C68" i="18"/>
  <c r="D68" i="18"/>
  <c r="E68" i="18"/>
  <c r="F68" i="18"/>
  <c r="G68" i="18"/>
  <c r="C69" i="18"/>
  <c r="D69" i="18"/>
  <c r="E69" i="18"/>
  <c r="F69" i="18"/>
  <c r="G69" i="18"/>
  <c r="C70" i="18"/>
  <c r="D70" i="18"/>
  <c r="E70" i="18"/>
  <c r="F70" i="18"/>
  <c r="G70" i="18"/>
  <c r="C71" i="18"/>
  <c r="D71" i="18"/>
  <c r="E71" i="18"/>
  <c r="F71" i="18"/>
  <c r="G71" i="18"/>
  <c r="C72" i="18"/>
  <c r="D72" i="18"/>
  <c r="E72" i="18"/>
  <c r="F72" i="18"/>
  <c r="G72" i="18"/>
  <c r="C73" i="18"/>
  <c r="D73" i="18"/>
  <c r="E73" i="18"/>
  <c r="F73" i="18"/>
  <c r="G73" i="18"/>
  <c r="C74" i="18"/>
  <c r="D74" i="18"/>
  <c r="E74" i="18"/>
  <c r="F74" i="18"/>
  <c r="G74" i="18"/>
  <c r="C75" i="18"/>
  <c r="D75" i="18"/>
  <c r="E75" i="18"/>
  <c r="F75" i="18"/>
  <c r="G75" i="18"/>
  <c r="C76" i="18"/>
  <c r="D76" i="18"/>
  <c r="E76" i="18"/>
  <c r="F76" i="18"/>
  <c r="G76" i="18"/>
  <c r="C77" i="18"/>
  <c r="D77" i="18"/>
  <c r="E77" i="18"/>
  <c r="F77" i="18"/>
  <c r="G77" i="18"/>
  <c r="C78" i="18"/>
  <c r="D78" i="18"/>
  <c r="E78" i="18"/>
  <c r="F78" i="18"/>
  <c r="G78" i="18"/>
  <c r="C79" i="18"/>
  <c r="D79" i="18"/>
  <c r="E79" i="18"/>
  <c r="F79" i="18"/>
  <c r="G79" i="18"/>
  <c r="C80" i="18"/>
  <c r="D80" i="18"/>
  <c r="E80" i="18"/>
  <c r="F80" i="18"/>
  <c r="G80" i="18"/>
  <c r="C81" i="18"/>
  <c r="D81" i="18"/>
  <c r="E81" i="18"/>
  <c r="F81" i="18"/>
  <c r="G81" i="18"/>
  <c r="C82" i="18"/>
  <c r="D82" i="18"/>
  <c r="E82" i="18"/>
  <c r="F82" i="18"/>
  <c r="G82" i="18"/>
  <c r="C83" i="18"/>
  <c r="D83" i="18"/>
  <c r="E83" i="18"/>
  <c r="F83" i="18"/>
  <c r="G83" i="18"/>
  <c r="C84" i="18"/>
  <c r="D84" i="18"/>
  <c r="E84" i="18"/>
  <c r="F84" i="18"/>
  <c r="G84" i="18"/>
  <c r="C85" i="18"/>
  <c r="D85" i="18"/>
  <c r="E85" i="18"/>
  <c r="F85" i="18"/>
  <c r="G85" i="18"/>
  <c r="C86" i="18"/>
  <c r="D86" i="18"/>
  <c r="E86" i="18"/>
  <c r="F86" i="18"/>
  <c r="G86" i="18"/>
  <c r="C87" i="18"/>
  <c r="D87" i="18"/>
  <c r="E87" i="18"/>
  <c r="F87" i="18"/>
  <c r="G87" i="18"/>
  <c r="C88" i="18"/>
  <c r="D88" i="18"/>
  <c r="E88" i="18"/>
  <c r="F88" i="18"/>
  <c r="G88" i="18"/>
  <c r="C89" i="18"/>
  <c r="D89" i="18"/>
  <c r="E89" i="18"/>
  <c r="F89" i="18"/>
  <c r="G89" i="18"/>
  <c r="C90" i="18"/>
  <c r="D90" i="18"/>
  <c r="E90" i="18"/>
  <c r="F90" i="18"/>
  <c r="G90" i="18"/>
  <c r="C91" i="18"/>
  <c r="D91" i="18"/>
  <c r="E91" i="18"/>
  <c r="F91" i="18"/>
  <c r="G91" i="18"/>
  <c r="C92" i="18"/>
  <c r="D92" i="18"/>
  <c r="E92" i="18"/>
  <c r="F92" i="18"/>
  <c r="G92" i="18"/>
  <c r="C93" i="18"/>
  <c r="D93" i="18"/>
  <c r="E93" i="18"/>
  <c r="F93" i="18"/>
  <c r="G93" i="18"/>
  <c r="C94" i="18"/>
  <c r="D94" i="18"/>
  <c r="E94" i="18"/>
  <c r="F94" i="18"/>
  <c r="G94" i="18"/>
  <c r="C95" i="18"/>
  <c r="D95" i="18"/>
  <c r="E95" i="18"/>
  <c r="F95" i="18"/>
  <c r="G95" i="18"/>
  <c r="C96" i="18"/>
  <c r="D96" i="18"/>
  <c r="E96" i="18"/>
  <c r="F96" i="18"/>
  <c r="G96" i="18"/>
  <c r="C97" i="18"/>
  <c r="D97" i="18"/>
  <c r="E97" i="18"/>
  <c r="F97" i="18"/>
  <c r="G97" i="18"/>
  <c r="C98" i="18"/>
  <c r="D98" i="18"/>
  <c r="E98" i="18"/>
  <c r="F98" i="18"/>
  <c r="G98" i="18"/>
  <c r="C99" i="18"/>
  <c r="D99" i="18"/>
  <c r="E99" i="18"/>
  <c r="F99" i="18"/>
  <c r="G99" i="18"/>
  <c r="C100" i="18"/>
  <c r="D100" i="18"/>
  <c r="E100" i="18"/>
  <c r="F100" i="18"/>
  <c r="G100" i="18"/>
  <c r="C101" i="18"/>
  <c r="D101" i="18"/>
  <c r="E101" i="18"/>
  <c r="F101" i="18"/>
  <c r="G101" i="18"/>
  <c r="C102" i="18"/>
  <c r="D102" i="18"/>
  <c r="E102" i="18"/>
  <c r="F102" i="18"/>
  <c r="G102" i="18"/>
  <c r="C103" i="18"/>
  <c r="D103" i="18"/>
  <c r="E103" i="18"/>
  <c r="F103" i="18"/>
  <c r="G103" i="18"/>
  <c r="C104" i="18"/>
  <c r="D104" i="18"/>
  <c r="E104" i="18"/>
  <c r="F104" i="18"/>
  <c r="G104" i="18"/>
  <c r="C105" i="18"/>
  <c r="D105" i="18"/>
  <c r="E105" i="18"/>
  <c r="F105" i="18"/>
  <c r="G105" i="18"/>
  <c r="C106" i="18"/>
  <c r="D106" i="18"/>
  <c r="E106" i="18"/>
  <c r="F106" i="18"/>
  <c r="G106" i="18"/>
  <c r="C107" i="18"/>
  <c r="D107" i="18"/>
  <c r="E107" i="18"/>
  <c r="F107" i="18"/>
  <c r="G107" i="18"/>
  <c r="C108" i="18"/>
  <c r="D108" i="18"/>
  <c r="E108" i="18"/>
  <c r="F108" i="18"/>
  <c r="G108" i="18"/>
  <c r="C109" i="18"/>
  <c r="D109" i="18"/>
  <c r="E109" i="18"/>
  <c r="F109" i="18"/>
  <c r="G109" i="18"/>
  <c r="C110" i="18"/>
  <c r="D110" i="18"/>
  <c r="E110" i="18"/>
  <c r="F110" i="18"/>
  <c r="G110" i="18"/>
  <c r="C111" i="18"/>
  <c r="D111" i="18"/>
  <c r="E111" i="18"/>
  <c r="F111" i="18"/>
  <c r="G111" i="18"/>
  <c r="C112" i="18"/>
  <c r="D112" i="18"/>
  <c r="E112" i="18"/>
  <c r="F112" i="18"/>
  <c r="G112" i="18"/>
  <c r="C113" i="18"/>
  <c r="D113" i="18"/>
  <c r="E113" i="18"/>
  <c r="F113" i="18"/>
  <c r="G113" i="18"/>
  <c r="C114" i="18"/>
  <c r="D114" i="18"/>
  <c r="E114" i="18"/>
  <c r="F114" i="18"/>
  <c r="G114" i="18"/>
  <c r="C115" i="18"/>
  <c r="D115" i="18"/>
  <c r="E115" i="18"/>
  <c r="F115" i="18"/>
  <c r="G115" i="18"/>
  <c r="C116" i="18"/>
  <c r="D116" i="18"/>
  <c r="E116" i="18"/>
  <c r="F116" i="18"/>
  <c r="G116" i="18"/>
  <c r="C117" i="18"/>
  <c r="D117" i="18"/>
  <c r="E117" i="18"/>
  <c r="F117" i="18"/>
  <c r="G117" i="18"/>
  <c r="C118" i="18"/>
  <c r="D118" i="18"/>
  <c r="E118" i="18"/>
  <c r="F118" i="18"/>
  <c r="G118" i="18"/>
  <c r="C119" i="18"/>
  <c r="D119" i="18"/>
  <c r="E119" i="18"/>
  <c r="F119" i="18"/>
  <c r="G119" i="18"/>
  <c r="C120" i="18"/>
  <c r="D120" i="18"/>
  <c r="E120" i="18"/>
  <c r="F120" i="18"/>
  <c r="G120" i="18"/>
  <c r="C121" i="18"/>
  <c r="D121" i="18"/>
  <c r="E121" i="18"/>
  <c r="F121" i="18"/>
  <c r="G121" i="18"/>
  <c r="C122" i="18"/>
  <c r="D122" i="18"/>
  <c r="E122" i="18"/>
  <c r="F122" i="18"/>
  <c r="G122" i="18"/>
  <c r="C123" i="18"/>
  <c r="D123" i="18"/>
  <c r="E123" i="18"/>
  <c r="F123" i="18"/>
  <c r="G123" i="18"/>
  <c r="C124" i="18"/>
  <c r="D124" i="18"/>
  <c r="E124" i="18"/>
  <c r="F124" i="18"/>
  <c r="G124" i="18"/>
  <c r="C125" i="18"/>
  <c r="D125" i="18"/>
  <c r="E125" i="18"/>
  <c r="F125" i="18"/>
  <c r="G125" i="18"/>
  <c r="C126" i="18"/>
  <c r="D126" i="18"/>
  <c r="E126" i="18"/>
  <c r="F126" i="18"/>
  <c r="G126" i="18"/>
  <c r="C127" i="18"/>
  <c r="D127" i="18"/>
  <c r="E127" i="18"/>
  <c r="F127" i="18"/>
  <c r="G127" i="18"/>
  <c r="C128" i="18"/>
  <c r="D128" i="18"/>
  <c r="E128" i="18"/>
  <c r="F128" i="18"/>
  <c r="G128" i="18"/>
  <c r="C129" i="18"/>
  <c r="D129" i="18"/>
  <c r="E129" i="18"/>
  <c r="F129" i="18"/>
  <c r="G129" i="18"/>
  <c r="C130" i="18"/>
  <c r="D130" i="18"/>
  <c r="E130" i="18"/>
  <c r="F130" i="18"/>
  <c r="G130" i="18"/>
  <c r="C131" i="18"/>
  <c r="D131" i="18"/>
  <c r="E131" i="18"/>
  <c r="F131" i="18"/>
  <c r="G131" i="18"/>
  <c r="C132" i="18"/>
  <c r="D132" i="18"/>
  <c r="E132" i="18"/>
  <c r="F132" i="18"/>
  <c r="G132" i="18"/>
  <c r="C133" i="18"/>
  <c r="D133" i="18"/>
  <c r="E133" i="18"/>
  <c r="F133" i="18"/>
  <c r="G133" i="18"/>
  <c r="C134" i="18"/>
  <c r="D134" i="18"/>
  <c r="E134" i="18"/>
  <c r="F134" i="18"/>
  <c r="G134" i="18"/>
  <c r="C135" i="18"/>
  <c r="D135" i="18"/>
  <c r="E135" i="18"/>
  <c r="F135" i="18"/>
  <c r="G135" i="18"/>
  <c r="C136" i="18"/>
  <c r="D136" i="18"/>
  <c r="E136" i="18"/>
  <c r="F136" i="18"/>
  <c r="G136" i="18"/>
  <c r="C137" i="18"/>
  <c r="D137" i="18"/>
  <c r="E137" i="18"/>
  <c r="F137" i="18"/>
  <c r="G137" i="18"/>
  <c r="C138" i="18"/>
  <c r="D138" i="18"/>
  <c r="E138" i="18"/>
  <c r="F138" i="18"/>
  <c r="G138" i="18"/>
  <c r="C139" i="18"/>
  <c r="D139" i="18"/>
  <c r="E139" i="18"/>
  <c r="F139" i="18"/>
  <c r="G139" i="18"/>
  <c r="C140" i="18"/>
  <c r="D140" i="18"/>
  <c r="E140" i="18"/>
  <c r="F140" i="18"/>
  <c r="G140" i="18"/>
  <c r="C141" i="18"/>
  <c r="D141" i="18"/>
  <c r="E141" i="18"/>
  <c r="F141" i="18"/>
  <c r="G141" i="18"/>
  <c r="C142" i="18"/>
  <c r="D142" i="18"/>
  <c r="E142" i="18"/>
  <c r="F142" i="18"/>
  <c r="G142" i="18"/>
  <c r="C143" i="18"/>
  <c r="D143" i="18"/>
  <c r="E143" i="18"/>
  <c r="F143" i="18"/>
  <c r="G143" i="18"/>
  <c r="C144" i="18"/>
  <c r="D144" i="18"/>
  <c r="E144" i="18"/>
  <c r="F144" i="18"/>
  <c r="G144" i="18"/>
  <c r="C145" i="18"/>
  <c r="D145" i="18"/>
  <c r="E145" i="18"/>
  <c r="F145" i="18"/>
  <c r="G145" i="18"/>
  <c r="C146" i="18"/>
  <c r="D146" i="18"/>
  <c r="E146" i="18"/>
  <c r="F146" i="18"/>
  <c r="G146" i="18"/>
  <c r="C147" i="18"/>
  <c r="D147" i="18"/>
  <c r="E147" i="18"/>
  <c r="F147" i="18"/>
  <c r="G147" i="18"/>
  <c r="C148" i="18"/>
  <c r="D148" i="18"/>
  <c r="E148" i="18"/>
  <c r="F148" i="18"/>
  <c r="G148" i="18"/>
  <c r="C149" i="18"/>
  <c r="D149" i="18"/>
  <c r="E149" i="18"/>
  <c r="F149" i="18"/>
  <c r="G149" i="18"/>
  <c r="C150" i="18"/>
  <c r="D150" i="18"/>
  <c r="E150" i="18"/>
  <c r="F150" i="18"/>
  <c r="G150" i="18"/>
  <c r="C151" i="18"/>
  <c r="D151" i="18"/>
  <c r="E151" i="18"/>
  <c r="F151" i="18"/>
  <c r="G151" i="18"/>
  <c r="C152" i="18"/>
  <c r="D152" i="18"/>
  <c r="E152" i="18"/>
  <c r="F152" i="18"/>
  <c r="G152" i="18"/>
  <c r="C153" i="18"/>
  <c r="D153" i="18"/>
  <c r="E153" i="18"/>
  <c r="F153" i="18"/>
  <c r="G153" i="18"/>
  <c r="C154" i="18"/>
  <c r="D154" i="18"/>
  <c r="E154" i="18"/>
  <c r="F154" i="18"/>
  <c r="G154" i="18"/>
  <c r="C155" i="18"/>
  <c r="D155" i="18"/>
  <c r="E155" i="18"/>
  <c r="F155" i="18"/>
  <c r="G155" i="18"/>
  <c r="C156" i="18"/>
  <c r="D156" i="18"/>
  <c r="E156" i="18"/>
  <c r="F156" i="18"/>
  <c r="G156" i="18"/>
  <c r="C157" i="18"/>
  <c r="D157" i="18"/>
  <c r="E157" i="18"/>
  <c r="F157" i="18"/>
  <c r="G157" i="18"/>
  <c r="C158" i="18"/>
  <c r="D158" i="18"/>
  <c r="E158" i="18"/>
  <c r="F158" i="18"/>
  <c r="G158" i="18"/>
  <c r="C159" i="18"/>
  <c r="D159" i="18"/>
  <c r="E159" i="18"/>
  <c r="F159" i="18"/>
  <c r="G159" i="18"/>
  <c r="C160" i="18"/>
  <c r="D160" i="18"/>
  <c r="E160" i="18"/>
  <c r="F160" i="18"/>
  <c r="G160" i="18"/>
  <c r="C161" i="18"/>
  <c r="D161" i="18"/>
  <c r="E161" i="18"/>
  <c r="F161" i="18"/>
  <c r="G161" i="18"/>
  <c r="C162" i="18"/>
  <c r="D162" i="18"/>
  <c r="E162" i="18"/>
  <c r="F162" i="18"/>
  <c r="G162" i="18"/>
  <c r="C163" i="18"/>
  <c r="D163" i="18"/>
  <c r="E163" i="18"/>
  <c r="F163" i="18"/>
  <c r="G163" i="18"/>
  <c r="C164" i="18"/>
  <c r="D164" i="18"/>
  <c r="E164" i="18"/>
  <c r="F164" i="18"/>
  <c r="G164" i="18"/>
  <c r="C165" i="18"/>
  <c r="D165" i="18"/>
  <c r="E165" i="18"/>
  <c r="F165" i="18"/>
  <c r="G165" i="18"/>
  <c r="C166" i="18"/>
  <c r="D166" i="18"/>
  <c r="E166" i="18"/>
  <c r="F166" i="18"/>
  <c r="G166" i="18"/>
  <c r="C167" i="18"/>
  <c r="D167" i="18"/>
  <c r="E167" i="18"/>
  <c r="F167" i="18"/>
  <c r="G167" i="18"/>
  <c r="C168" i="18"/>
  <c r="D168" i="18"/>
  <c r="E168" i="18"/>
  <c r="F168" i="18"/>
  <c r="G168" i="18"/>
  <c r="C169" i="18"/>
  <c r="D169" i="18"/>
  <c r="E169" i="18"/>
  <c r="F169" i="18"/>
  <c r="G169" i="18"/>
  <c r="C170" i="18"/>
  <c r="D170" i="18"/>
  <c r="E170" i="18"/>
  <c r="F170" i="18"/>
  <c r="G170" i="18"/>
  <c r="C171" i="18"/>
  <c r="D171" i="18"/>
  <c r="E171" i="18"/>
  <c r="F171" i="18"/>
  <c r="G171" i="18"/>
  <c r="C172" i="18"/>
  <c r="D172" i="18"/>
  <c r="E172" i="18"/>
  <c r="F172" i="18"/>
  <c r="G172" i="18"/>
  <c r="C173" i="18"/>
  <c r="D173" i="18"/>
  <c r="E173" i="18"/>
  <c r="F173" i="18"/>
  <c r="G173" i="18"/>
  <c r="C174" i="18"/>
  <c r="D174" i="18"/>
  <c r="E174" i="18"/>
  <c r="F174" i="18"/>
  <c r="G174" i="18"/>
  <c r="G5" i="17"/>
  <c r="G6" i="17"/>
  <c r="G7" i="17"/>
  <c r="G8" i="17"/>
  <c r="G9" i="17"/>
  <c r="G10" i="17"/>
  <c r="G11" i="17"/>
  <c r="G12" i="17"/>
  <c r="G13" i="17"/>
  <c r="G14" i="17"/>
  <c r="G15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" i="19" l="1"/>
  <c r="C2" i="19"/>
  <c r="D2" i="19"/>
  <c r="B16" i="19"/>
  <c r="C16" i="19"/>
  <c r="D16" i="19"/>
  <c r="B15" i="19"/>
  <c r="C15" i="19"/>
  <c r="D15" i="19"/>
  <c r="B12" i="19"/>
  <c r="C12" i="19"/>
  <c r="D12" i="19"/>
  <c r="B11" i="19"/>
  <c r="C11" i="19"/>
  <c r="D11" i="19"/>
  <c r="B10" i="19"/>
  <c r="C10" i="19"/>
  <c r="D10" i="19"/>
  <c r="B14" i="19"/>
  <c r="C14" i="19"/>
  <c r="D14" i="19"/>
  <c r="B13" i="19"/>
  <c r="C13" i="19"/>
  <c r="D13" i="19"/>
  <c r="B17" i="19"/>
  <c r="C17" i="19"/>
  <c r="D17" i="19"/>
  <c r="B3" i="19"/>
  <c r="C3" i="19"/>
  <c r="D3" i="19"/>
  <c r="B5" i="19"/>
  <c r="C5" i="19"/>
  <c r="D5" i="19"/>
  <c r="B4" i="19"/>
  <c r="C4" i="19"/>
  <c r="D4" i="19"/>
  <c r="B8" i="19"/>
  <c r="C8" i="19"/>
  <c r="D8" i="19"/>
  <c r="B18" i="19"/>
  <c r="C18" i="19"/>
  <c r="D18" i="19"/>
  <c r="B6" i="19"/>
  <c r="C6" i="19"/>
  <c r="D6" i="19"/>
  <c r="B9" i="19"/>
  <c r="C9" i="19"/>
  <c r="D9" i="19"/>
  <c r="AH5" i="18" l="1"/>
  <c r="AI5" i="18"/>
  <c r="AJ5" i="18"/>
  <c r="AH6" i="18"/>
  <c r="AI6" i="18"/>
  <c r="AJ6" i="18"/>
  <c r="AH7" i="18"/>
  <c r="AI7" i="18"/>
  <c r="AJ7" i="18"/>
  <c r="AH8" i="18"/>
  <c r="AI8" i="18"/>
  <c r="AJ8" i="18"/>
  <c r="AH9" i="18"/>
  <c r="AI9" i="18"/>
  <c r="AJ9" i="18"/>
  <c r="AH10" i="18"/>
  <c r="AI10" i="18"/>
  <c r="AJ10" i="18"/>
  <c r="AH11" i="18"/>
  <c r="AI11" i="18"/>
  <c r="AJ11" i="18"/>
  <c r="AH12" i="18"/>
  <c r="AI12" i="18"/>
  <c r="AJ12" i="18"/>
  <c r="AH13" i="18"/>
  <c r="AI13" i="18"/>
  <c r="AJ13" i="18"/>
  <c r="AH14" i="18"/>
  <c r="AI14" i="18"/>
  <c r="AJ14" i="18"/>
  <c r="AH15" i="18"/>
  <c r="AI15" i="18"/>
  <c r="AJ15" i="18"/>
  <c r="AH16" i="18"/>
  <c r="AI16" i="18"/>
  <c r="AJ16" i="18"/>
  <c r="AH17" i="18"/>
  <c r="AI17" i="18"/>
  <c r="AJ17" i="18"/>
  <c r="AH18" i="18"/>
  <c r="AI18" i="18"/>
  <c r="AJ18" i="18"/>
  <c r="AH19" i="18"/>
  <c r="AI19" i="18"/>
  <c r="AJ19" i="18"/>
  <c r="AH20" i="18"/>
  <c r="AI20" i="18"/>
  <c r="AJ20" i="18"/>
  <c r="AH21" i="18"/>
  <c r="AI21" i="18"/>
  <c r="AJ21" i="18"/>
  <c r="AH22" i="18"/>
  <c r="AI22" i="18"/>
  <c r="AJ22" i="18"/>
  <c r="AH23" i="18"/>
  <c r="AI23" i="18"/>
  <c r="AJ23" i="18"/>
  <c r="AH24" i="18"/>
  <c r="AI24" i="18"/>
  <c r="AJ24" i="18"/>
  <c r="AH25" i="18"/>
  <c r="AI25" i="18"/>
  <c r="AJ25" i="18"/>
  <c r="AH26" i="18"/>
  <c r="AI26" i="18"/>
  <c r="AJ26" i="18"/>
  <c r="AH27" i="18"/>
  <c r="AI27" i="18"/>
  <c r="AJ27" i="18"/>
  <c r="AH28" i="18"/>
  <c r="AI28" i="18"/>
  <c r="AJ28" i="18"/>
  <c r="AH29" i="18"/>
  <c r="AI29" i="18"/>
  <c r="AJ29" i="18"/>
  <c r="AH30" i="18"/>
  <c r="AI30" i="18"/>
  <c r="AJ30" i="18"/>
  <c r="AH31" i="18"/>
  <c r="AI31" i="18"/>
  <c r="AJ31" i="18"/>
  <c r="AH32" i="18"/>
  <c r="AI32" i="18"/>
  <c r="AJ32" i="18"/>
  <c r="AH33" i="18"/>
  <c r="AI33" i="18"/>
  <c r="AJ33" i="18"/>
  <c r="AH34" i="18"/>
  <c r="AI34" i="18"/>
  <c r="AJ34" i="18"/>
  <c r="AH35" i="18"/>
  <c r="AI35" i="18"/>
  <c r="AJ35" i="18"/>
  <c r="AH36" i="18"/>
  <c r="AI36" i="18"/>
  <c r="AJ36" i="18"/>
  <c r="AH37" i="18"/>
  <c r="AI37" i="18"/>
  <c r="AJ37" i="18"/>
  <c r="AH38" i="18"/>
  <c r="AI38" i="18"/>
  <c r="AJ38" i="18"/>
  <c r="AH39" i="18"/>
  <c r="AI39" i="18"/>
  <c r="AJ39" i="18"/>
  <c r="AH40" i="18"/>
  <c r="AI40" i="18"/>
  <c r="AJ40" i="18"/>
  <c r="AH41" i="18"/>
  <c r="AI41" i="18"/>
  <c r="AJ41" i="18"/>
  <c r="AH42" i="18"/>
  <c r="AI42" i="18"/>
  <c r="AJ42" i="18"/>
  <c r="AH43" i="18"/>
  <c r="AI43" i="18"/>
  <c r="AJ43" i="18"/>
  <c r="AH44" i="18"/>
  <c r="AI44" i="18"/>
  <c r="AJ44" i="18"/>
  <c r="AH45" i="18"/>
  <c r="AI45" i="18"/>
  <c r="AJ45" i="18"/>
  <c r="AH46" i="18"/>
  <c r="AI46" i="18"/>
  <c r="AJ46" i="18"/>
  <c r="AH47" i="18"/>
  <c r="AI47" i="18"/>
  <c r="AJ47" i="18"/>
  <c r="AH48" i="18"/>
  <c r="AI48" i="18"/>
  <c r="AJ48" i="18"/>
  <c r="AH49" i="18"/>
  <c r="AI49" i="18"/>
  <c r="AJ49" i="18"/>
  <c r="AH50" i="18"/>
  <c r="AI50" i="18"/>
  <c r="AJ50" i="18"/>
  <c r="AH51" i="18"/>
  <c r="AI51" i="18"/>
  <c r="AJ51" i="18"/>
  <c r="AH52" i="18"/>
  <c r="AI52" i="18"/>
  <c r="AJ52" i="18"/>
  <c r="AH53" i="18"/>
  <c r="AI53" i="18"/>
  <c r="AJ53" i="18"/>
  <c r="AH54" i="18"/>
  <c r="AI54" i="18"/>
  <c r="AJ54" i="18"/>
  <c r="AH55" i="18"/>
  <c r="AI55" i="18"/>
  <c r="AJ55" i="18"/>
  <c r="AH56" i="18"/>
  <c r="AI56" i="18"/>
  <c r="AJ56" i="18"/>
  <c r="AH57" i="18"/>
  <c r="AI57" i="18"/>
  <c r="AJ57" i="18"/>
  <c r="AH58" i="18"/>
  <c r="AI58" i="18"/>
  <c r="AJ58" i="18"/>
  <c r="AH59" i="18"/>
  <c r="AI59" i="18"/>
  <c r="AJ59" i="18"/>
  <c r="AH60" i="18"/>
  <c r="AI60" i="18"/>
  <c r="AJ60" i="18"/>
  <c r="AH61" i="18"/>
  <c r="AI61" i="18"/>
  <c r="AJ61" i="18"/>
  <c r="AH62" i="18"/>
  <c r="AI62" i="18"/>
  <c r="AJ62" i="18"/>
  <c r="AH63" i="18"/>
  <c r="AI63" i="18"/>
  <c r="AJ63" i="18"/>
  <c r="AH64" i="18"/>
  <c r="AI64" i="18"/>
  <c r="AJ64" i="18"/>
  <c r="AH65" i="18"/>
  <c r="AI65" i="18"/>
  <c r="AJ65" i="18"/>
  <c r="AH66" i="18"/>
  <c r="AI66" i="18"/>
  <c r="AJ66" i="18"/>
  <c r="AH67" i="18"/>
  <c r="AI67" i="18"/>
  <c r="AJ67" i="18"/>
  <c r="AH68" i="18"/>
  <c r="AI68" i="18"/>
  <c r="AJ68" i="18"/>
  <c r="AH69" i="18"/>
  <c r="AI69" i="18"/>
  <c r="AJ69" i="18"/>
  <c r="AH70" i="18"/>
  <c r="AI70" i="18"/>
  <c r="AJ70" i="18"/>
  <c r="AH71" i="18"/>
  <c r="AI71" i="18"/>
  <c r="AJ71" i="18"/>
  <c r="AH72" i="18"/>
  <c r="AI72" i="18"/>
  <c r="AJ72" i="18"/>
  <c r="AH73" i="18"/>
  <c r="AI73" i="18"/>
  <c r="AJ73" i="18"/>
  <c r="AH74" i="18"/>
  <c r="AI74" i="18"/>
  <c r="AJ74" i="18"/>
  <c r="AH75" i="18"/>
  <c r="AI75" i="18"/>
  <c r="AJ75" i="18"/>
  <c r="AH76" i="18"/>
  <c r="AI76" i="18"/>
  <c r="AJ76" i="18"/>
  <c r="AH77" i="18"/>
  <c r="AI77" i="18"/>
  <c r="AJ77" i="18"/>
  <c r="AH78" i="18"/>
  <c r="AI78" i="18"/>
  <c r="AJ78" i="18"/>
  <c r="AH79" i="18"/>
  <c r="AI79" i="18"/>
  <c r="AJ79" i="18"/>
  <c r="AH80" i="18"/>
  <c r="AI80" i="18"/>
  <c r="AJ80" i="18"/>
  <c r="AH81" i="18"/>
  <c r="AI81" i="18"/>
  <c r="AJ81" i="18"/>
  <c r="Z5" i="18"/>
  <c r="AA5" i="18"/>
  <c r="AB5" i="18"/>
  <c r="Z6" i="18"/>
  <c r="AA6" i="18"/>
  <c r="AB6" i="18"/>
  <c r="Z7" i="18"/>
  <c r="AA7" i="18"/>
  <c r="AB7" i="18"/>
  <c r="Z8" i="18"/>
  <c r="AA8" i="18"/>
  <c r="AB8" i="18"/>
  <c r="Z9" i="18"/>
  <c r="AA9" i="18"/>
  <c r="AB9" i="18"/>
  <c r="Z10" i="18"/>
  <c r="AA10" i="18"/>
  <c r="AB10" i="18"/>
  <c r="Z11" i="18"/>
  <c r="AA11" i="18"/>
  <c r="AB11" i="18"/>
  <c r="Z12" i="18"/>
  <c r="AA12" i="18"/>
  <c r="AB12" i="18"/>
  <c r="Z13" i="18"/>
  <c r="AA13" i="18"/>
  <c r="AB13" i="18"/>
  <c r="Z14" i="18"/>
  <c r="AA14" i="18"/>
  <c r="AB14" i="18"/>
  <c r="Z15" i="18"/>
  <c r="AA15" i="18"/>
  <c r="AB15" i="18"/>
  <c r="Z16" i="18"/>
  <c r="AA16" i="18"/>
  <c r="AB16" i="18"/>
  <c r="Z17" i="18"/>
  <c r="AA17" i="18"/>
  <c r="AB17" i="18"/>
  <c r="Z18" i="18"/>
  <c r="AA18" i="18"/>
  <c r="AB18" i="18"/>
  <c r="Z19" i="18"/>
  <c r="AA19" i="18"/>
  <c r="AB19" i="18"/>
  <c r="Z20" i="18"/>
  <c r="AA20" i="18"/>
  <c r="AB20" i="18"/>
  <c r="Z21" i="18"/>
  <c r="AA21" i="18"/>
  <c r="AB21" i="18"/>
  <c r="Z22" i="18"/>
  <c r="AA22" i="18"/>
  <c r="AB22" i="18"/>
  <c r="Z23" i="18"/>
  <c r="AA23" i="18"/>
  <c r="AB23" i="18"/>
  <c r="Z24" i="18"/>
  <c r="AA24" i="18"/>
  <c r="AB24" i="18"/>
  <c r="Z25" i="18"/>
  <c r="AA25" i="18"/>
  <c r="AB25" i="18"/>
  <c r="Z26" i="18"/>
  <c r="AA26" i="18"/>
  <c r="AB26" i="18"/>
  <c r="Z27" i="18"/>
  <c r="AA27" i="18"/>
  <c r="AB27" i="18"/>
  <c r="Z28" i="18"/>
  <c r="AA28" i="18"/>
  <c r="AB28" i="18"/>
  <c r="Z29" i="18"/>
  <c r="AA29" i="18"/>
  <c r="AB29" i="18"/>
  <c r="Z30" i="18"/>
  <c r="AA30" i="18"/>
  <c r="AB30" i="18"/>
  <c r="Z31" i="18"/>
  <c r="AA31" i="18"/>
  <c r="AB31" i="18"/>
  <c r="Z32" i="18"/>
  <c r="AA32" i="18"/>
  <c r="AB32" i="18"/>
  <c r="Z33" i="18"/>
  <c r="AA33" i="18"/>
  <c r="AB33" i="18"/>
  <c r="Z34" i="18"/>
  <c r="AA34" i="18"/>
  <c r="AB34" i="18"/>
  <c r="Z35" i="18"/>
  <c r="AA35" i="18"/>
  <c r="AB35" i="18"/>
  <c r="Z36" i="18"/>
  <c r="AA36" i="18"/>
  <c r="AB36" i="18"/>
  <c r="Z37" i="18"/>
  <c r="AA37" i="18"/>
  <c r="AB37" i="18"/>
  <c r="Z38" i="18"/>
  <c r="AA38" i="18"/>
  <c r="AB38" i="18"/>
  <c r="Z39" i="18"/>
  <c r="AA39" i="18"/>
  <c r="AB39" i="18"/>
  <c r="Z40" i="18"/>
  <c r="AA40" i="18"/>
  <c r="AB40" i="18"/>
  <c r="Z41" i="18"/>
  <c r="AA41" i="18"/>
  <c r="AB41" i="18"/>
  <c r="Z42" i="18"/>
  <c r="AA42" i="18"/>
  <c r="AB42" i="18"/>
  <c r="Z43" i="18"/>
  <c r="AA43" i="18"/>
  <c r="AB43" i="18"/>
  <c r="Z44" i="18"/>
  <c r="AA44" i="18"/>
  <c r="AB44" i="18"/>
  <c r="Z45" i="18"/>
  <c r="AA45" i="18"/>
  <c r="AB45" i="18"/>
  <c r="Z46" i="18"/>
  <c r="AA46" i="18"/>
  <c r="AB46" i="18"/>
  <c r="Z47" i="18"/>
  <c r="AA47" i="18"/>
  <c r="AB47" i="18"/>
  <c r="Z48" i="18"/>
  <c r="AA48" i="18"/>
  <c r="AB48" i="18"/>
  <c r="Z49" i="18"/>
  <c r="AA49" i="18"/>
  <c r="AB49" i="18"/>
  <c r="Z50" i="18"/>
  <c r="AA50" i="18"/>
  <c r="AB50" i="18"/>
  <c r="Z51" i="18"/>
  <c r="AA51" i="18"/>
  <c r="AB51" i="18"/>
  <c r="Z52" i="18"/>
  <c r="AA52" i="18"/>
  <c r="AB52" i="18"/>
  <c r="Z53" i="18"/>
  <c r="AA53" i="18"/>
  <c r="AB53" i="18"/>
  <c r="Z54" i="18"/>
  <c r="AA54" i="18"/>
  <c r="AB54" i="18"/>
  <c r="Z55" i="18"/>
  <c r="AA55" i="18"/>
  <c r="AB55" i="18"/>
  <c r="Z56" i="18"/>
  <c r="AA56" i="18"/>
  <c r="AB56" i="18"/>
  <c r="Z57" i="18"/>
  <c r="AA57" i="18"/>
  <c r="AB57" i="18"/>
  <c r="Z58" i="18"/>
  <c r="AA58" i="18"/>
  <c r="AB58" i="18"/>
  <c r="Z59" i="18"/>
  <c r="AA59" i="18"/>
  <c r="AB59" i="18"/>
  <c r="Z60" i="18"/>
  <c r="AA60" i="18"/>
  <c r="AB60" i="18"/>
  <c r="Z61" i="18"/>
  <c r="AA61" i="18"/>
  <c r="AB61" i="18"/>
  <c r="Z62" i="18"/>
  <c r="AA62" i="18"/>
  <c r="AB62" i="18"/>
  <c r="Z63" i="18"/>
  <c r="AA63" i="18"/>
  <c r="AB63" i="18"/>
  <c r="Z64" i="18"/>
  <c r="AA64" i="18"/>
  <c r="AB64" i="18"/>
  <c r="Z65" i="18"/>
  <c r="AA65" i="18"/>
  <c r="AB65" i="18"/>
  <c r="Z66" i="18"/>
  <c r="AA66" i="18"/>
  <c r="AB66" i="18"/>
  <c r="Z67" i="18"/>
  <c r="AA67" i="18"/>
  <c r="AB67" i="18"/>
  <c r="Z68" i="18"/>
  <c r="AA68" i="18"/>
  <c r="AB68" i="18"/>
  <c r="Z69" i="18"/>
  <c r="AA69" i="18"/>
  <c r="AB69" i="18"/>
  <c r="Z70" i="18"/>
  <c r="AA70" i="18"/>
  <c r="AB70" i="18"/>
  <c r="Z71" i="18"/>
  <c r="AA71" i="18"/>
  <c r="AB71" i="18"/>
  <c r="Z72" i="18"/>
  <c r="AA72" i="18"/>
  <c r="AB72" i="18"/>
  <c r="Z73" i="18"/>
  <c r="AA73" i="18"/>
  <c r="AB73" i="18"/>
  <c r="Z74" i="18"/>
  <c r="AA74" i="18"/>
  <c r="AB74" i="18"/>
  <c r="Z75" i="18"/>
  <c r="AA75" i="18"/>
  <c r="AB75" i="18"/>
  <c r="Z76" i="18"/>
  <c r="AA76" i="18"/>
  <c r="AB76" i="18"/>
  <c r="Z77" i="18"/>
  <c r="AA77" i="18"/>
  <c r="AB77" i="18"/>
  <c r="Z78" i="18"/>
  <c r="AA78" i="18"/>
  <c r="AB78" i="18"/>
  <c r="Z79" i="18"/>
  <c r="AA79" i="18"/>
  <c r="AB79" i="18"/>
  <c r="Z80" i="18"/>
  <c r="AA80" i="18"/>
  <c r="AB80" i="18"/>
  <c r="Z81" i="18"/>
  <c r="AA81" i="18"/>
  <c r="AB81" i="18"/>
  <c r="Z82" i="18"/>
  <c r="AA82" i="18"/>
  <c r="AB82" i="18"/>
  <c r="Z83" i="18"/>
  <c r="AA83" i="18"/>
  <c r="AB83" i="18"/>
  <c r="Z84" i="18"/>
  <c r="AA84" i="18"/>
  <c r="AB84" i="18"/>
  <c r="Z85" i="18"/>
  <c r="AA85" i="18"/>
  <c r="AB85" i="18"/>
  <c r="Z86" i="18"/>
  <c r="AA86" i="18"/>
  <c r="AB86" i="18"/>
  <c r="Z87" i="18"/>
  <c r="AA87" i="18"/>
  <c r="AB87" i="18"/>
  <c r="Z88" i="18"/>
  <c r="AA88" i="18"/>
  <c r="AB88" i="18"/>
  <c r="Z89" i="18"/>
  <c r="AA89" i="18"/>
  <c r="AB89" i="18"/>
  <c r="Z90" i="18"/>
  <c r="AA90" i="18"/>
  <c r="AB90" i="18"/>
  <c r="Z91" i="18"/>
  <c r="AA91" i="18"/>
  <c r="AB91" i="18"/>
  <c r="Z92" i="18"/>
  <c r="AA92" i="18"/>
  <c r="AB92" i="18"/>
  <c r="Z93" i="18"/>
  <c r="AA93" i="18"/>
  <c r="AB93" i="18"/>
  <c r="Z94" i="18"/>
  <c r="AA94" i="18"/>
  <c r="AB94" i="18"/>
  <c r="Z95" i="18"/>
  <c r="AA95" i="18"/>
  <c r="AB95" i="18"/>
  <c r="Z96" i="18"/>
  <c r="AA96" i="18"/>
  <c r="AB96" i="18"/>
  <c r="Z97" i="18"/>
  <c r="AA97" i="18"/>
  <c r="AB97" i="18"/>
  <c r="Z98" i="18"/>
  <c r="AA98" i="18"/>
  <c r="AB98" i="18"/>
  <c r="Z99" i="18"/>
  <c r="AA99" i="18"/>
  <c r="AB99" i="18"/>
  <c r="Z100" i="18"/>
  <c r="AA100" i="18"/>
  <c r="AB100" i="18"/>
  <c r="Z101" i="18"/>
  <c r="AA101" i="18"/>
  <c r="AB101" i="18"/>
  <c r="Z102" i="18"/>
  <c r="AA102" i="18"/>
  <c r="AB102" i="18"/>
  <c r="Z103" i="18"/>
  <c r="AA103" i="18"/>
  <c r="AB103" i="18"/>
  <c r="Z104" i="18"/>
  <c r="AA104" i="18"/>
  <c r="AB104" i="18"/>
  <c r="Z105" i="18"/>
  <c r="AA105" i="18"/>
  <c r="AB105" i="18"/>
  <c r="Z106" i="18"/>
  <c r="AA106" i="18"/>
  <c r="AB106" i="18"/>
  <c r="Z107" i="18"/>
  <c r="AA107" i="18"/>
  <c r="AB107" i="18"/>
  <c r="Z108" i="18"/>
  <c r="AA108" i="18"/>
  <c r="AB108" i="18"/>
  <c r="Z109" i="18"/>
  <c r="AA109" i="18"/>
  <c r="AB109" i="18"/>
  <c r="Z110" i="18"/>
  <c r="AA110" i="18"/>
  <c r="AB110" i="18"/>
  <c r="Z111" i="18"/>
  <c r="AA111" i="18"/>
  <c r="AB111" i="18"/>
  <c r="Z112" i="18"/>
  <c r="AA112" i="18"/>
  <c r="AB112" i="18"/>
  <c r="Z113" i="18"/>
  <c r="AA113" i="18"/>
  <c r="AB113" i="18"/>
  <c r="Z114" i="18"/>
  <c r="AA114" i="18"/>
  <c r="AB114" i="18"/>
  <c r="Z115" i="18"/>
  <c r="AA115" i="18"/>
  <c r="AB115" i="18"/>
  <c r="Z116" i="18"/>
  <c r="AA116" i="18"/>
  <c r="AB116" i="18"/>
  <c r="Z117" i="18"/>
  <c r="AA117" i="18"/>
  <c r="AB117" i="18"/>
  <c r="Z118" i="18"/>
  <c r="AA118" i="18"/>
  <c r="AB118" i="18"/>
  <c r="Z119" i="18"/>
  <c r="AA119" i="18"/>
  <c r="AB119" i="18"/>
  <c r="Z120" i="18"/>
  <c r="AA120" i="18"/>
  <c r="AB120" i="18"/>
  <c r="Z121" i="18"/>
  <c r="AA121" i="18"/>
  <c r="AB121" i="18"/>
  <c r="Z122" i="18"/>
  <c r="AA122" i="18"/>
  <c r="AB122" i="18"/>
  <c r="Z123" i="18"/>
  <c r="AA123" i="18"/>
  <c r="AB123" i="18"/>
  <c r="Z124" i="18"/>
  <c r="AA124" i="18"/>
  <c r="AB124" i="18"/>
  <c r="Z125" i="18"/>
  <c r="AA125" i="18"/>
  <c r="AB125" i="18"/>
  <c r="Z126" i="18"/>
  <c r="AA126" i="18"/>
  <c r="AB126" i="18"/>
  <c r="Z127" i="18"/>
  <c r="AA127" i="18"/>
  <c r="AB127" i="18"/>
  <c r="Z128" i="18"/>
  <c r="AA128" i="18"/>
  <c r="AB128" i="18"/>
  <c r="Z129" i="18"/>
  <c r="AA129" i="18"/>
  <c r="AB129" i="18"/>
  <c r="Z130" i="18"/>
  <c r="AA130" i="18"/>
  <c r="AB130" i="18"/>
  <c r="Z131" i="18"/>
  <c r="AA131" i="18"/>
  <c r="AB131" i="18"/>
  <c r="Z132" i="18"/>
  <c r="AA132" i="18"/>
  <c r="AB132" i="18"/>
  <c r="Z133" i="18"/>
  <c r="AA133" i="18"/>
  <c r="AB133" i="18"/>
  <c r="Z134" i="18"/>
  <c r="AA134" i="18"/>
  <c r="AB134" i="18"/>
  <c r="Z135" i="18"/>
  <c r="AA135" i="18"/>
  <c r="AB135" i="18"/>
  <c r="Z136" i="18"/>
  <c r="AA136" i="18"/>
  <c r="AB136" i="18"/>
  <c r="Z137" i="18"/>
  <c r="AA137" i="18"/>
  <c r="AB137" i="18"/>
  <c r="Z138" i="18"/>
  <c r="AA138" i="18"/>
  <c r="AB138" i="18"/>
  <c r="Z139" i="18"/>
  <c r="AA139" i="18"/>
  <c r="AB139" i="18"/>
  <c r="Z140" i="18"/>
  <c r="AA140" i="18"/>
  <c r="AB140" i="18"/>
  <c r="Z141" i="18"/>
  <c r="AA141" i="18"/>
  <c r="AB141" i="18"/>
  <c r="Z142" i="18"/>
  <c r="AA142" i="18"/>
  <c r="AB142" i="18"/>
  <c r="Z143" i="18"/>
  <c r="AA143" i="18"/>
  <c r="AB143" i="18"/>
  <c r="Z144" i="18"/>
  <c r="AA144" i="18"/>
  <c r="AB144" i="18"/>
  <c r="Z145" i="18"/>
  <c r="AA145" i="18"/>
  <c r="AB145" i="18"/>
  <c r="Z146" i="18"/>
  <c r="AA146" i="18"/>
  <c r="AB146" i="18"/>
  <c r="Z147" i="18"/>
  <c r="AA147" i="18"/>
  <c r="AB147" i="18"/>
  <c r="Z148" i="18"/>
  <c r="AA148" i="18"/>
  <c r="AB148" i="18"/>
  <c r="Z149" i="18"/>
  <c r="AA149" i="18"/>
  <c r="AB149" i="18"/>
  <c r="Z150" i="18"/>
  <c r="AA150" i="18"/>
  <c r="AB150" i="18"/>
  <c r="Z151" i="18"/>
  <c r="AA151" i="18"/>
  <c r="AB151" i="18"/>
  <c r="Z152" i="18"/>
  <c r="AA152" i="18"/>
  <c r="AB152" i="18"/>
  <c r="Z153" i="18"/>
  <c r="AA153" i="18"/>
  <c r="AB153" i="18"/>
  <c r="Z154" i="18"/>
  <c r="AA154" i="18"/>
  <c r="AB154" i="18"/>
  <c r="Z155" i="18"/>
  <c r="AA155" i="18"/>
  <c r="AB155" i="18"/>
  <c r="Z156" i="18"/>
  <c r="AA156" i="18"/>
  <c r="AB156" i="18"/>
  <c r="Z157" i="18"/>
  <c r="AA157" i="18"/>
  <c r="AB157" i="18"/>
  <c r="Z158" i="18"/>
  <c r="AA158" i="18"/>
  <c r="AB158" i="18"/>
  <c r="Z159" i="18"/>
  <c r="AA159" i="18"/>
  <c r="AB159" i="18"/>
  <c r="Z160" i="18"/>
  <c r="AA160" i="18"/>
  <c r="AB160" i="18"/>
  <c r="Z161" i="18"/>
  <c r="AA161" i="18"/>
  <c r="AB161" i="18"/>
  <c r="Z162" i="18"/>
  <c r="AA162" i="18"/>
  <c r="AB162" i="18"/>
  <c r="Z163" i="18"/>
  <c r="AA163" i="18"/>
  <c r="AB163" i="18"/>
  <c r="Z164" i="18"/>
  <c r="AA164" i="18"/>
  <c r="AB164" i="18"/>
  <c r="Z165" i="18"/>
  <c r="AA165" i="18"/>
  <c r="AB165" i="18"/>
  <c r="Z166" i="18"/>
  <c r="AA166" i="18"/>
  <c r="AB166" i="18"/>
  <c r="Z167" i="18"/>
  <c r="AA167" i="18"/>
  <c r="AB167" i="18"/>
  <c r="Z168" i="18"/>
  <c r="AA168" i="18"/>
  <c r="AB168" i="18"/>
  <c r="Z169" i="18"/>
  <c r="AA169" i="18"/>
  <c r="AB169" i="18"/>
  <c r="Z170" i="18"/>
  <c r="AA170" i="18"/>
  <c r="AB170" i="18"/>
  <c r="Z171" i="18"/>
  <c r="AA171" i="18"/>
  <c r="AB171" i="18"/>
  <c r="Z172" i="18"/>
  <c r="AA172" i="18"/>
  <c r="AB172" i="18"/>
  <c r="Z173" i="18"/>
  <c r="AA173" i="18"/>
  <c r="AB173" i="18"/>
  <c r="Z174" i="18"/>
  <c r="AA174" i="18"/>
  <c r="AB174" i="18"/>
  <c r="P5" i="18"/>
  <c r="AF5" i="18" s="1"/>
  <c r="Q5" i="18"/>
  <c r="AG5" i="18" s="1"/>
  <c r="R5" i="18"/>
  <c r="S5" i="18"/>
  <c r="T5" i="18"/>
  <c r="P6" i="18"/>
  <c r="AF6" i="18" s="1"/>
  <c r="Q6" i="18"/>
  <c r="AG6" i="18" s="1"/>
  <c r="R6" i="18"/>
  <c r="S6" i="18"/>
  <c r="T6" i="18"/>
  <c r="P7" i="18"/>
  <c r="AF7" i="18" s="1"/>
  <c r="Q7" i="18"/>
  <c r="AG7" i="18" s="1"/>
  <c r="R7" i="18"/>
  <c r="S7" i="18"/>
  <c r="T7" i="18"/>
  <c r="P8" i="18"/>
  <c r="AF8" i="18" s="1"/>
  <c r="Q8" i="18"/>
  <c r="AG8" i="18" s="1"/>
  <c r="R8" i="18"/>
  <c r="S8" i="18"/>
  <c r="T8" i="18"/>
  <c r="P9" i="18"/>
  <c r="AF9" i="18" s="1"/>
  <c r="Q9" i="18"/>
  <c r="AG9" i="18" s="1"/>
  <c r="R9" i="18"/>
  <c r="S9" i="18"/>
  <c r="T9" i="18"/>
  <c r="P10" i="18"/>
  <c r="AF10" i="18" s="1"/>
  <c r="Q10" i="18"/>
  <c r="AG10" i="18" s="1"/>
  <c r="R10" i="18"/>
  <c r="S10" i="18"/>
  <c r="T10" i="18"/>
  <c r="P11" i="18"/>
  <c r="AF11" i="18" s="1"/>
  <c r="Q11" i="18"/>
  <c r="AG11" i="18" s="1"/>
  <c r="R11" i="18"/>
  <c r="S11" i="18"/>
  <c r="T11" i="18"/>
  <c r="P12" i="18"/>
  <c r="AF12" i="18" s="1"/>
  <c r="Q12" i="18"/>
  <c r="AG12" i="18" s="1"/>
  <c r="R12" i="18"/>
  <c r="S12" i="18"/>
  <c r="T12" i="18"/>
  <c r="P13" i="18"/>
  <c r="AF13" i="18" s="1"/>
  <c r="Q13" i="18"/>
  <c r="AG13" i="18" s="1"/>
  <c r="R13" i="18"/>
  <c r="S13" i="18"/>
  <c r="T13" i="18"/>
  <c r="P14" i="18"/>
  <c r="AF14" i="18" s="1"/>
  <c r="Q14" i="18"/>
  <c r="AG14" i="18" s="1"/>
  <c r="R14" i="18"/>
  <c r="S14" i="18"/>
  <c r="T14" i="18"/>
  <c r="P15" i="18"/>
  <c r="AF15" i="18" s="1"/>
  <c r="Q15" i="18"/>
  <c r="AG15" i="18" s="1"/>
  <c r="R15" i="18"/>
  <c r="S15" i="18"/>
  <c r="T15" i="18"/>
  <c r="P16" i="18"/>
  <c r="AF16" i="18" s="1"/>
  <c r="Q16" i="18"/>
  <c r="AG16" i="18" s="1"/>
  <c r="R16" i="18"/>
  <c r="S16" i="18"/>
  <c r="T16" i="18"/>
  <c r="P17" i="18"/>
  <c r="AF17" i="18" s="1"/>
  <c r="Q17" i="18"/>
  <c r="AG17" i="18" s="1"/>
  <c r="R17" i="18"/>
  <c r="S17" i="18"/>
  <c r="T17" i="18"/>
  <c r="P18" i="18"/>
  <c r="AF18" i="18" s="1"/>
  <c r="Q18" i="18"/>
  <c r="AG18" i="18" s="1"/>
  <c r="R18" i="18"/>
  <c r="S18" i="18"/>
  <c r="T18" i="18"/>
  <c r="P19" i="18"/>
  <c r="AF19" i="18" s="1"/>
  <c r="Q19" i="18"/>
  <c r="AG19" i="18" s="1"/>
  <c r="R19" i="18"/>
  <c r="S19" i="18"/>
  <c r="T19" i="18"/>
  <c r="P20" i="18"/>
  <c r="AF20" i="18" s="1"/>
  <c r="Q20" i="18"/>
  <c r="AG20" i="18" s="1"/>
  <c r="R20" i="18"/>
  <c r="S20" i="18"/>
  <c r="T20" i="18"/>
  <c r="P21" i="18"/>
  <c r="AF21" i="18" s="1"/>
  <c r="Q21" i="18"/>
  <c r="AG21" i="18" s="1"/>
  <c r="R21" i="18"/>
  <c r="S21" i="18"/>
  <c r="T21" i="18"/>
  <c r="P22" i="18"/>
  <c r="AF22" i="18" s="1"/>
  <c r="Q22" i="18"/>
  <c r="AG22" i="18" s="1"/>
  <c r="R22" i="18"/>
  <c r="S22" i="18"/>
  <c r="T22" i="18"/>
  <c r="P23" i="18"/>
  <c r="AF23" i="18" s="1"/>
  <c r="Q23" i="18"/>
  <c r="AG23" i="18" s="1"/>
  <c r="R23" i="18"/>
  <c r="S23" i="18"/>
  <c r="T23" i="18"/>
  <c r="P24" i="18"/>
  <c r="AF24" i="18" s="1"/>
  <c r="Q24" i="18"/>
  <c r="AG24" i="18" s="1"/>
  <c r="R24" i="18"/>
  <c r="S24" i="18"/>
  <c r="T24" i="18"/>
  <c r="P25" i="18"/>
  <c r="AF25" i="18" s="1"/>
  <c r="Q25" i="18"/>
  <c r="AG25" i="18" s="1"/>
  <c r="R25" i="18"/>
  <c r="S25" i="18"/>
  <c r="T25" i="18"/>
  <c r="P26" i="18"/>
  <c r="AF26" i="18" s="1"/>
  <c r="Q26" i="18"/>
  <c r="AG26" i="18" s="1"/>
  <c r="R26" i="18"/>
  <c r="S26" i="18"/>
  <c r="T26" i="18"/>
  <c r="P27" i="18"/>
  <c r="AF27" i="18" s="1"/>
  <c r="Q27" i="18"/>
  <c r="AG27" i="18" s="1"/>
  <c r="R27" i="18"/>
  <c r="S27" i="18"/>
  <c r="T27" i="18"/>
  <c r="P28" i="18"/>
  <c r="AF28" i="18" s="1"/>
  <c r="Q28" i="18"/>
  <c r="AG28" i="18" s="1"/>
  <c r="R28" i="18"/>
  <c r="S28" i="18"/>
  <c r="T28" i="18"/>
  <c r="P29" i="18"/>
  <c r="AF29" i="18" s="1"/>
  <c r="Q29" i="18"/>
  <c r="AG29" i="18" s="1"/>
  <c r="R29" i="18"/>
  <c r="S29" i="18"/>
  <c r="T29" i="18"/>
  <c r="P30" i="18"/>
  <c r="AF30" i="18" s="1"/>
  <c r="Q30" i="18"/>
  <c r="AG30" i="18" s="1"/>
  <c r="R30" i="18"/>
  <c r="S30" i="18"/>
  <c r="T30" i="18"/>
  <c r="P31" i="18"/>
  <c r="AF31" i="18" s="1"/>
  <c r="Q31" i="18"/>
  <c r="AG31" i="18" s="1"/>
  <c r="R31" i="18"/>
  <c r="S31" i="18"/>
  <c r="T31" i="18"/>
  <c r="P32" i="18"/>
  <c r="AF32" i="18" s="1"/>
  <c r="Q32" i="18"/>
  <c r="AG32" i="18" s="1"/>
  <c r="R32" i="18"/>
  <c r="S32" i="18"/>
  <c r="T32" i="18"/>
  <c r="P33" i="18"/>
  <c r="AF33" i="18" s="1"/>
  <c r="Q33" i="18"/>
  <c r="AG33" i="18" s="1"/>
  <c r="R33" i="18"/>
  <c r="S33" i="18"/>
  <c r="T33" i="18"/>
  <c r="P34" i="18"/>
  <c r="AF34" i="18" s="1"/>
  <c r="Q34" i="18"/>
  <c r="AG34" i="18" s="1"/>
  <c r="R34" i="18"/>
  <c r="S34" i="18"/>
  <c r="T34" i="18"/>
  <c r="P35" i="18"/>
  <c r="AF35" i="18" s="1"/>
  <c r="Q35" i="18"/>
  <c r="AG35" i="18" s="1"/>
  <c r="R35" i="18"/>
  <c r="S35" i="18"/>
  <c r="T35" i="18"/>
  <c r="P36" i="18"/>
  <c r="AF36" i="18" s="1"/>
  <c r="Q36" i="18"/>
  <c r="AG36" i="18" s="1"/>
  <c r="R36" i="18"/>
  <c r="S36" i="18"/>
  <c r="T36" i="18"/>
  <c r="P37" i="18"/>
  <c r="AF37" i="18" s="1"/>
  <c r="Q37" i="18"/>
  <c r="AG37" i="18" s="1"/>
  <c r="R37" i="18"/>
  <c r="S37" i="18"/>
  <c r="T37" i="18"/>
  <c r="P38" i="18"/>
  <c r="AF38" i="18" s="1"/>
  <c r="Q38" i="18"/>
  <c r="AG38" i="18" s="1"/>
  <c r="R38" i="18"/>
  <c r="S38" i="18"/>
  <c r="T38" i="18"/>
  <c r="P39" i="18"/>
  <c r="AF39" i="18" s="1"/>
  <c r="Q39" i="18"/>
  <c r="AG39" i="18" s="1"/>
  <c r="R39" i="18"/>
  <c r="S39" i="18"/>
  <c r="T39" i="18"/>
  <c r="P40" i="18"/>
  <c r="AF40" i="18" s="1"/>
  <c r="Q40" i="18"/>
  <c r="AG40" i="18" s="1"/>
  <c r="R40" i="18"/>
  <c r="S40" i="18"/>
  <c r="T40" i="18"/>
  <c r="P41" i="18"/>
  <c r="AF41" i="18" s="1"/>
  <c r="Q41" i="18"/>
  <c r="AG41" i="18" s="1"/>
  <c r="R41" i="18"/>
  <c r="S41" i="18"/>
  <c r="T41" i="18"/>
  <c r="P42" i="18"/>
  <c r="AF42" i="18" s="1"/>
  <c r="Q42" i="18"/>
  <c r="AG42" i="18" s="1"/>
  <c r="R42" i="18"/>
  <c r="S42" i="18"/>
  <c r="T42" i="18"/>
  <c r="P43" i="18"/>
  <c r="AF43" i="18" s="1"/>
  <c r="Q43" i="18"/>
  <c r="AG43" i="18" s="1"/>
  <c r="R43" i="18"/>
  <c r="S43" i="18"/>
  <c r="T43" i="18"/>
  <c r="P44" i="18"/>
  <c r="AF44" i="18" s="1"/>
  <c r="Q44" i="18"/>
  <c r="AG44" i="18" s="1"/>
  <c r="R44" i="18"/>
  <c r="S44" i="18"/>
  <c r="T44" i="18"/>
  <c r="P45" i="18"/>
  <c r="AF45" i="18" s="1"/>
  <c r="Q45" i="18"/>
  <c r="AG45" i="18" s="1"/>
  <c r="R45" i="18"/>
  <c r="S45" i="18"/>
  <c r="T45" i="18"/>
  <c r="P46" i="18"/>
  <c r="AF46" i="18" s="1"/>
  <c r="Q46" i="18"/>
  <c r="AG46" i="18" s="1"/>
  <c r="R46" i="18"/>
  <c r="S46" i="18"/>
  <c r="T46" i="18"/>
  <c r="P47" i="18"/>
  <c r="AF47" i="18" s="1"/>
  <c r="Q47" i="18"/>
  <c r="AG47" i="18" s="1"/>
  <c r="R47" i="18"/>
  <c r="S47" i="18"/>
  <c r="T47" i="18"/>
  <c r="P48" i="18"/>
  <c r="AF48" i="18" s="1"/>
  <c r="Q48" i="18"/>
  <c r="AG48" i="18" s="1"/>
  <c r="R48" i="18"/>
  <c r="S48" i="18"/>
  <c r="T48" i="18"/>
  <c r="P49" i="18"/>
  <c r="AF49" i="18" s="1"/>
  <c r="Q49" i="18"/>
  <c r="AG49" i="18" s="1"/>
  <c r="R49" i="18"/>
  <c r="S49" i="18"/>
  <c r="T49" i="18"/>
  <c r="P50" i="18"/>
  <c r="AF50" i="18" s="1"/>
  <c r="Q50" i="18"/>
  <c r="AG50" i="18" s="1"/>
  <c r="R50" i="18"/>
  <c r="S50" i="18"/>
  <c r="T50" i="18"/>
  <c r="P51" i="18"/>
  <c r="AF51" i="18" s="1"/>
  <c r="Q51" i="18"/>
  <c r="AG51" i="18" s="1"/>
  <c r="R51" i="18"/>
  <c r="S51" i="18"/>
  <c r="T51" i="18"/>
  <c r="P52" i="18"/>
  <c r="AF52" i="18" s="1"/>
  <c r="Q52" i="18"/>
  <c r="AG52" i="18" s="1"/>
  <c r="R52" i="18"/>
  <c r="S52" i="18"/>
  <c r="T52" i="18"/>
  <c r="P53" i="18"/>
  <c r="AF53" i="18" s="1"/>
  <c r="Q53" i="18"/>
  <c r="AG53" i="18" s="1"/>
  <c r="R53" i="18"/>
  <c r="S53" i="18"/>
  <c r="T53" i="18"/>
  <c r="P54" i="18"/>
  <c r="AF54" i="18" s="1"/>
  <c r="Q54" i="18"/>
  <c r="AG54" i="18" s="1"/>
  <c r="R54" i="18"/>
  <c r="S54" i="18"/>
  <c r="T54" i="18"/>
  <c r="P55" i="18"/>
  <c r="AF55" i="18" s="1"/>
  <c r="Q55" i="18"/>
  <c r="AG55" i="18" s="1"/>
  <c r="R55" i="18"/>
  <c r="S55" i="18"/>
  <c r="T55" i="18"/>
  <c r="P56" i="18"/>
  <c r="AF56" i="18" s="1"/>
  <c r="Q56" i="18"/>
  <c r="AG56" i="18" s="1"/>
  <c r="R56" i="18"/>
  <c r="S56" i="18"/>
  <c r="T56" i="18"/>
  <c r="P57" i="18"/>
  <c r="AF57" i="18" s="1"/>
  <c r="Q57" i="18"/>
  <c r="AG57" i="18" s="1"/>
  <c r="R57" i="18"/>
  <c r="S57" i="18"/>
  <c r="T57" i="18"/>
  <c r="P58" i="18"/>
  <c r="AF58" i="18" s="1"/>
  <c r="Q58" i="18"/>
  <c r="AG58" i="18" s="1"/>
  <c r="R58" i="18"/>
  <c r="S58" i="18"/>
  <c r="T58" i="18"/>
  <c r="P59" i="18"/>
  <c r="AF59" i="18" s="1"/>
  <c r="Q59" i="18"/>
  <c r="AG59" i="18" s="1"/>
  <c r="R59" i="18"/>
  <c r="S59" i="18"/>
  <c r="T59" i="18"/>
  <c r="P60" i="18"/>
  <c r="AF60" i="18" s="1"/>
  <c r="Q60" i="18"/>
  <c r="AG60" i="18" s="1"/>
  <c r="R60" i="18"/>
  <c r="S60" i="18"/>
  <c r="T60" i="18"/>
  <c r="P61" i="18"/>
  <c r="AF61" i="18" s="1"/>
  <c r="Q61" i="18"/>
  <c r="AG61" i="18" s="1"/>
  <c r="R61" i="18"/>
  <c r="S61" i="18"/>
  <c r="T61" i="18"/>
  <c r="P62" i="18"/>
  <c r="AF62" i="18" s="1"/>
  <c r="Q62" i="18"/>
  <c r="AG62" i="18" s="1"/>
  <c r="R62" i="18"/>
  <c r="S62" i="18"/>
  <c r="T62" i="18"/>
  <c r="P63" i="18"/>
  <c r="AF63" i="18" s="1"/>
  <c r="Q63" i="18"/>
  <c r="AG63" i="18" s="1"/>
  <c r="R63" i="18"/>
  <c r="S63" i="18"/>
  <c r="T63" i="18"/>
  <c r="P64" i="18"/>
  <c r="AF64" i="18" s="1"/>
  <c r="Q64" i="18"/>
  <c r="AG64" i="18" s="1"/>
  <c r="R64" i="18"/>
  <c r="S64" i="18"/>
  <c r="T64" i="18"/>
  <c r="P65" i="18"/>
  <c r="AF65" i="18" s="1"/>
  <c r="Q65" i="18"/>
  <c r="AG65" i="18" s="1"/>
  <c r="R65" i="18"/>
  <c r="S65" i="18"/>
  <c r="T65" i="18"/>
  <c r="P66" i="18"/>
  <c r="AF66" i="18" s="1"/>
  <c r="Q66" i="18"/>
  <c r="AG66" i="18" s="1"/>
  <c r="R66" i="18"/>
  <c r="S66" i="18"/>
  <c r="T66" i="18"/>
  <c r="P67" i="18"/>
  <c r="AF67" i="18" s="1"/>
  <c r="Q67" i="18"/>
  <c r="AG67" i="18" s="1"/>
  <c r="R67" i="18"/>
  <c r="S67" i="18"/>
  <c r="T67" i="18"/>
  <c r="P68" i="18"/>
  <c r="AF68" i="18" s="1"/>
  <c r="Q68" i="18"/>
  <c r="AG68" i="18" s="1"/>
  <c r="R68" i="18"/>
  <c r="S68" i="18"/>
  <c r="T68" i="18"/>
  <c r="P69" i="18"/>
  <c r="AF69" i="18" s="1"/>
  <c r="Q69" i="18"/>
  <c r="AG69" i="18" s="1"/>
  <c r="R69" i="18"/>
  <c r="S69" i="18"/>
  <c r="T69" i="18"/>
  <c r="P70" i="18"/>
  <c r="AF70" i="18" s="1"/>
  <c r="Q70" i="18"/>
  <c r="AG70" i="18" s="1"/>
  <c r="R70" i="18"/>
  <c r="S70" i="18"/>
  <c r="T70" i="18"/>
  <c r="P71" i="18"/>
  <c r="AF71" i="18" s="1"/>
  <c r="Q71" i="18"/>
  <c r="AG71" i="18" s="1"/>
  <c r="R71" i="18"/>
  <c r="S71" i="18"/>
  <c r="T71" i="18"/>
  <c r="P72" i="18"/>
  <c r="AF72" i="18" s="1"/>
  <c r="Q72" i="18"/>
  <c r="AG72" i="18" s="1"/>
  <c r="R72" i="18"/>
  <c r="S72" i="18"/>
  <c r="T72" i="18"/>
  <c r="P73" i="18"/>
  <c r="AF73" i="18" s="1"/>
  <c r="Q73" i="18"/>
  <c r="AG73" i="18" s="1"/>
  <c r="R73" i="18"/>
  <c r="S73" i="18"/>
  <c r="T73" i="18"/>
  <c r="P74" i="18"/>
  <c r="AF74" i="18" s="1"/>
  <c r="Q74" i="18"/>
  <c r="AG74" i="18" s="1"/>
  <c r="R74" i="18"/>
  <c r="S74" i="18"/>
  <c r="T74" i="18"/>
  <c r="P75" i="18"/>
  <c r="AF75" i="18" s="1"/>
  <c r="Q75" i="18"/>
  <c r="AG75" i="18" s="1"/>
  <c r="R75" i="18"/>
  <c r="S75" i="18"/>
  <c r="T75" i="18"/>
  <c r="P76" i="18"/>
  <c r="AF76" i="18" s="1"/>
  <c r="Q76" i="18"/>
  <c r="AG76" i="18" s="1"/>
  <c r="R76" i="18"/>
  <c r="S76" i="18"/>
  <c r="T76" i="18"/>
  <c r="P77" i="18"/>
  <c r="AF77" i="18" s="1"/>
  <c r="Q77" i="18"/>
  <c r="AG77" i="18" s="1"/>
  <c r="R77" i="18"/>
  <c r="S77" i="18"/>
  <c r="T77" i="18"/>
  <c r="P78" i="18"/>
  <c r="AF78" i="18" s="1"/>
  <c r="Q78" i="18"/>
  <c r="AG78" i="18" s="1"/>
  <c r="R78" i="18"/>
  <c r="S78" i="18"/>
  <c r="T78" i="18"/>
  <c r="P79" i="18"/>
  <c r="AF79" i="18" s="1"/>
  <c r="Q79" i="18"/>
  <c r="AG79" i="18" s="1"/>
  <c r="R79" i="18"/>
  <c r="S79" i="18"/>
  <c r="T79" i="18"/>
  <c r="P80" i="18"/>
  <c r="AF80" i="18" s="1"/>
  <c r="Q80" i="18"/>
  <c r="AG80" i="18" s="1"/>
  <c r="R80" i="18"/>
  <c r="S80" i="18"/>
  <c r="T80" i="18"/>
  <c r="P81" i="18"/>
  <c r="AF81" i="18" s="1"/>
  <c r="Q81" i="18"/>
  <c r="AG81" i="18" s="1"/>
  <c r="R81" i="18"/>
  <c r="S81" i="18"/>
  <c r="T81" i="18"/>
  <c r="X5" i="18"/>
  <c r="Y5" i="18"/>
  <c r="X6" i="18"/>
  <c r="Y6" i="18"/>
  <c r="X7" i="18"/>
  <c r="Y7" i="18"/>
  <c r="X8" i="18"/>
  <c r="Y8" i="18"/>
  <c r="X9" i="18"/>
  <c r="Y9" i="18"/>
  <c r="X10" i="18"/>
  <c r="Y10" i="18"/>
  <c r="X11" i="18"/>
  <c r="Y11" i="18"/>
  <c r="X12" i="18"/>
  <c r="Y12" i="18"/>
  <c r="X13" i="18"/>
  <c r="Y13" i="18"/>
  <c r="X14" i="18"/>
  <c r="Y14" i="18"/>
  <c r="X15" i="18"/>
  <c r="Y15" i="18"/>
  <c r="X16" i="18"/>
  <c r="Y16" i="18"/>
  <c r="X17" i="18"/>
  <c r="Y17" i="18"/>
  <c r="X18" i="18"/>
  <c r="Y18" i="18"/>
  <c r="X19" i="18"/>
  <c r="Y19" i="18"/>
  <c r="X20" i="18"/>
  <c r="Y20" i="18"/>
  <c r="X21" i="18"/>
  <c r="Y21" i="18"/>
  <c r="X22" i="18"/>
  <c r="Y22" i="18"/>
  <c r="X23" i="18"/>
  <c r="Y23" i="18"/>
  <c r="X24" i="18"/>
  <c r="Y24" i="18"/>
  <c r="X25" i="18"/>
  <c r="Y25" i="18"/>
  <c r="X26" i="18"/>
  <c r="Y26" i="18"/>
  <c r="X27" i="18"/>
  <c r="Y27" i="18"/>
  <c r="X28" i="18"/>
  <c r="Y28" i="18"/>
  <c r="X29" i="18"/>
  <c r="Y29" i="18"/>
  <c r="X30" i="18"/>
  <c r="Y30" i="18"/>
  <c r="X31" i="18"/>
  <c r="Y31" i="18"/>
  <c r="X32" i="18"/>
  <c r="Y32" i="18"/>
  <c r="X33" i="18"/>
  <c r="Y33" i="18"/>
  <c r="X34" i="18"/>
  <c r="Y34" i="18"/>
  <c r="X35" i="18"/>
  <c r="Y35" i="18"/>
  <c r="X36" i="18"/>
  <c r="Y36" i="18"/>
  <c r="X37" i="18"/>
  <c r="Y37" i="18"/>
  <c r="X38" i="18"/>
  <c r="Y38" i="18"/>
  <c r="X39" i="18"/>
  <c r="Y39" i="18"/>
  <c r="X40" i="18"/>
  <c r="Y40" i="18"/>
  <c r="X41" i="18"/>
  <c r="Y41" i="18"/>
  <c r="X42" i="18"/>
  <c r="Y42" i="18"/>
  <c r="X43" i="18"/>
  <c r="Y43" i="18"/>
  <c r="X44" i="18"/>
  <c r="Y44" i="18"/>
  <c r="X45" i="18"/>
  <c r="Y45" i="18"/>
  <c r="X46" i="18"/>
  <c r="Y46" i="18"/>
  <c r="X47" i="18"/>
  <c r="Y47" i="18"/>
  <c r="X48" i="18"/>
  <c r="Y48" i="18"/>
  <c r="X49" i="18"/>
  <c r="Y49" i="18"/>
  <c r="X50" i="18"/>
  <c r="Y50" i="18"/>
  <c r="X51" i="18"/>
  <c r="Y51" i="18"/>
  <c r="X52" i="18"/>
  <c r="Y52" i="18"/>
  <c r="X53" i="18"/>
  <c r="Y53" i="18"/>
  <c r="X54" i="18"/>
  <c r="Y54" i="18"/>
  <c r="X55" i="18"/>
  <c r="Y55" i="18"/>
  <c r="X56" i="18"/>
  <c r="Y56" i="18"/>
  <c r="X57" i="18"/>
  <c r="Y57" i="18"/>
  <c r="X58" i="18"/>
  <c r="Y58" i="18"/>
  <c r="X59" i="18"/>
  <c r="Y59" i="18"/>
  <c r="X60" i="18"/>
  <c r="Y60" i="18"/>
  <c r="X61" i="18"/>
  <c r="Y61" i="18"/>
  <c r="X62" i="18"/>
  <c r="Y62" i="18"/>
  <c r="X63" i="18"/>
  <c r="Y63" i="18"/>
  <c r="X64" i="18"/>
  <c r="Y64" i="18"/>
  <c r="X65" i="18"/>
  <c r="Y65" i="18"/>
  <c r="X66" i="18"/>
  <c r="Y66" i="18"/>
  <c r="X67" i="18"/>
  <c r="Y67" i="18"/>
  <c r="X68" i="18"/>
  <c r="Y68" i="18"/>
  <c r="X69" i="18"/>
  <c r="Y69" i="18"/>
  <c r="X70" i="18"/>
  <c r="Y70" i="18"/>
  <c r="X71" i="18"/>
  <c r="Y71" i="18"/>
  <c r="X72" i="18"/>
  <c r="Y72" i="18"/>
  <c r="X73" i="18"/>
  <c r="Y73" i="18"/>
  <c r="X74" i="18"/>
  <c r="Y74" i="18"/>
  <c r="X75" i="18"/>
  <c r="Y75" i="18"/>
  <c r="X76" i="18"/>
  <c r="Y76" i="18"/>
  <c r="X77" i="18"/>
  <c r="Y77" i="18"/>
  <c r="X78" i="18"/>
  <c r="Y78" i="18"/>
  <c r="X79" i="18"/>
  <c r="Y79" i="18"/>
  <c r="X80" i="18"/>
  <c r="Y80" i="18"/>
  <c r="X81" i="18"/>
  <c r="Y81" i="18"/>
  <c r="X82" i="18"/>
  <c r="Y82" i="18"/>
  <c r="X83" i="18"/>
  <c r="Y83" i="18"/>
  <c r="X84" i="18"/>
  <c r="Y84" i="18"/>
  <c r="X85" i="18"/>
  <c r="Y85" i="18"/>
  <c r="X86" i="18"/>
  <c r="Y86" i="18"/>
  <c r="X87" i="18"/>
  <c r="Y87" i="18"/>
  <c r="X88" i="18"/>
  <c r="Y88" i="18"/>
  <c r="X89" i="18"/>
  <c r="Y89" i="18"/>
  <c r="X90" i="18"/>
  <c r="Y90" i="18"/>
  <c r="X91" i="18"/>
  <c r="Y91" i="18"/>
  <c r="X92" i="18"/>
  <c r="Y92" i="18"/>
  <c r="X93" i="18"/>
  <c r="Y93" i="18"/>
  <c r="X94" i="18"/>
  <c r="Y94" i="18"/>
  <c r="X95" i="18"/>
  <c r="Y95" i="18"/>
  <c r="X96" i="18"/>
  <c r="Y96" i="18"/>
  <c r="X97" i="18"/>
  <c r="Y97" i="18"/>
  <c r="X98" i="18"/>
  <c r="Y98" i="18"/>
  <c r="X99" i="18"/>
  <c r="Y99" i="18"/>
  <c r="X100" i="18"/>
  <c r="Y100" i="18"/>
  <c r="X101" i="18"/>
  <c r="Y101" i="18"/>
  <c r="X102" i="18"/>
  <c r="Y102" i="18"/>
  <c r="X103" i="18"/>
  <c r="Y103" i="18"/>
  <c r="X104" i="18"/>
  <c r="Y104" i="18"/>
  <c r="X105" i="18"/>
  <c r="Y105" i="18"/>
  <c r="X106" i="18"/>
  <c r="Y106" i="18"/>
  <c r="X107" i="18"/>
  <c r="Y107" i="18"/>
  <c r="X108" i="18"/>
  <c r="Y108" i="18"/>
  <c r="X109" i="18"/>
  <c r="Y109" i="18"/>
  <c r="X110" i="18"/>
  <c r="Y110" i="18"/>
  <c r="X111" i="18"/>
  <c r="Y111" i="18"/>
  <c r="X112" i="18"/>
  <c r="Y112" i="18"/>
  <c r="X113" i="18"/>
  <c r="Y113" i="18"/>
  <c r="X114" i="18"/>
  <c r="Y114" i="18"/>
  <c r="X115" i="18"/>
  <c r="Y115" i="18"/>
  <c r="X116" i="18"/>
  <c r="Y116" i="18"/>
  <c r="X117" i="18"/>
  <c r="Y117" i="18"/>
  <c r="X118" i="18"/>
  <c r="Y118" i="18"/>
  <c r="X119" i="18"/>
  <c r="Y119" i="18"/>
  <c r="X120" i="18"/>
  <c r="Y120" i="18"/>
  <c r="X121" i="18"/>
  <c r="Y121" i="18"/>
  <c r="X122" i="18"/>
  <c r="Y122" i="18"/>
  <c r="X123" i="18"/>
  <c r="Y123" i="18"/>
  <c r="X124" i="18"/>
  <c r="Y124" i="18"/>
  <c r="X125" i="18"/>
  <c r="Y125" i="18"/>
  <c r="X126" i="18"/>
  <c r="Y126" i="18"/>
  <c r="X127" i="18"/>
  <c r="Y127" i="18"/>
  <c r="X128" i="18"/>
  <c r="Y128" i="18"/>
  <c r="X129" i="18"/>
  <c r="Y129" i="18"/>
  <c r="X130" i="18"/>
  <c r="Y130" i="18"/>
  <c r="X131" i="18"/>
  <c r="Y131" i="18"/>
  <c r="X132" i="18"/>
  <c r="Y132" i="18"/>
  <c r="X133" i="18"/>
  <c r="Y133" i="18"/>
  <c r="X134" i="18"/>
  <c r="Y134" i="18"/>
  <c r="X135" i="18"/>
  <c r="Y135" i="18"/>
  <c r="X136" i="18"/>
  <c r="Y136" i="18"/>
  <c r="X137" i="18"/>
  <c r="Y137" i="18"/>
  <c r="X138" i="18"/>
  <c r="Y138" i="18"/>
  <c r="X139" i="18"/>
  <c r="Y139" i="18"/>
  <c r="X140" i="18"/>
  <c r="Y140" i="18"/>
  <c r="X141" i="18"/>
  <c r="Y141" i="18"/>
  <c r="X142" i="18"/>
  <c r="Y142" i="18"/>
  <c r="X143" i="18"/>
  <c r="Y143" i="18"/>
  <c r="X144" i="18"/>
  <c r="Y144" i="18"/>
  <c r="X145" i="18"/>
  <c r="Y145" i="18"/>
  <c r="X146" i="18"/>
  <c r="Y146" i="18"/>
  <c r="X147" i="18"/>
  <c r="Y147" i="18"/>
  <c r="X148" i="18"/>
  <c r="Y148" i="18"/>
  <c r="X149" i="18"/>
  <c r="Y149" i="18"/>
  <c r="X150" i="18"/>
  <c r="Y150" i="18"/>
  <c r="X151" i="18"/>
  <c r="Y151" i="18"/>
  <c r="X152" i="18"/>
  <c r="Y152" i="18"/>
  <c r="X153" i="18"/>
  <c r="Y153" i="18"/>
  <c r="X154" i="18"/>
  <c r="Y154" i="18"/>
  <c r="X155" i="18"/>
  <c r="Y155" i="18"/>
  <c r="X156" i="18"/>
  <c r="Y156" i="18"/>
  <c r="X157" i="18"/>
  <c r="Y157" i="18"/>
  <c r="X158" i="18"/>
  <c r="Y158" i="18"/>
  <c r="X159" i="18"/>
  <c r="Y159" i="18"/>
  <c r="X160" i="18"/>
  <c r="Y160" i="18"/>
  <c r="X161" i="18"/>
  <c r="Y161" i="18"/>
  <c r="X162" i="18"/>
  <c r="Y162" i="18"/>
  <c r="X163" i="18"/>
  <c r="Y163" i="18"/>
  <c r="X164" i="18"/>
  <c r="Y164" i="18"/>
  <c r="X165" i="18"/>
  <c r="Y165" i="18"/>
  <c r="X166" i="18"/>
  <c r="Y166" i="18"/>
  <c r="X167" i="18"/>
  <c r="Y167" i="18"/>
  <c r="X168" i="18"/>
  <c r="Y168" i="18"/>
  <c r="X169" i="18"/>
  <c r="Y169" i="18"/>
  <c r="X170" i="18"/>
  <c r="Y170" i="18"/>
  <c r="X171" i="18"/>
  <c r="Y171" i="18"/>
  <c r="X172" i="18"/>
  <c r="Y172" i="18"/>
  <c r="X173" i="18"/>
  <c r="Y173" i="18"/>
  <c r="X174" i="18"/>
  <c r="Y174" i="18"/>
  <c r="G5" i="16"/>
  <c r="G6" i="16"/>
  <c r="G7" i="16"/>
  <c r="G8" i="16"/>
  <c r="G9" i="16"/>
  <c r="G10" i="16"/>
  <c r="G11" i="16"/>
  <c r="G12" i="16"/>
  <c r="G13" i="16"/>
  <c r="G14" i="16"/>
  <c r="G15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H2" i="19" l="1"/>
  <c r="I2" i="19"/>
  <c r="H12" i="19"/>
  <c r="I12" i="19"/>
  <c r="H10" i="19"/>
  <c r="I10" i="19"/>
  <c r="H11" i="19"/>
  <c r="I11" i="19"/>
  <c r="H13" i="19"/>
  <c r="I13" i="19"/>
  <c r="H3" i="19"/>
  <c r="I3" i="19"/>
  <c r="H5" i="19"/>
  <c r="I5" i="19"/>
  <c r="H4" i="19"/>
  <c r="I4" i="19"/>
  <c r="H6" i="19"/>
  <c r="I6" i="19"/>
  <c r="H14" i="19"/>
  <c r="I14" i="19"/>
  <c r="H7" i="19"/>
  <c r="I7" i="19"/>
  <c r="H9" i="19"/>
  <c r="I9" i="19"/>
  <c r="G5" i="19" l="1"/>
  <c r="G14" i="19"/>
  <c r="G13" i="19"/>
  <c r="G4" i="19"/>
  <c r="G10" i="19"/>
  <c r="G7" i="19"/>
  <c r="G6" i="19"/>
  <c r="G11" i="19"/>
  <c r="G9" i="19"/>
  <c r="G12" i="19"/>
  <c r="G3" i="19"/>
  <c r="G2" i="19"/>
  <c r="I8" i="19"/>
  <c r="H8" i="19"/>
  <c r="G8" i="19"/>
  <c r="D7" i="19"/>
  <c r="C7" i="19"/>
  <c r="B7" i="19"/>
  <c r="AB4" i="18"/>
  <c r="AA4" i="18"/>
  <c r="Z4" i="18"/>
  <c r="E4" i="18"/>
  <c r="F4" i="18"/>
  <c r="G4" i="18"/>
  <c r="AJ4" i="18"/>
  <c r="AI4" i="18"/>
  <c r="AH4" i="18"/>
  <c r="T4" i="18"/>
  <c r="S4" i="18"/>
  <c r="R4" i="18"/>
  <c r="Q4" i="18"/>
  <c r="AG4" i="18" s="1"/>
  <c r="P4" i="18"/>
  <c r="AF4" i="18" s="1"/>
  <c r="D4" i="18"/>
  <c r="Y4" i="18" s="1"/>
  <c r="C4" i="18"/>
  <c r="X4" i="18" s="1"/>
  <c r="G4" i="17"/>
  <c r="G4" i="16"/>
  <c r="B4" i="17"/>
  <c r="B4" i="16"/>
</calcChain>
</file>

<file path=xl/sharedStrings.xml><?xml version="1.0" encoding="utf-8"?>
<sst xmlns="http://schemas.openxmlformats.org/spreadsheetml/2006/main" count="878" uniqueCount="487">
  <si>
    <t>Pill placebo</t>
  </si>
  <si>
    <t>Intervention</t>
  </si>
  <si>
    <t>N</t>
  </si>
  <si>
    <t>Class</t>
  </si>
  <si>
    <t xml:space="preserve"> mean</t>
  </si>
  <si>
    <t>median</t>
  </si>
  <si>
    <t>Relative to pill placebo</t>
  </si>
  <si>
    <t>Model</t>
  </si>
  <si>
    <t>SD</t>
  </si>
  <si>
    <t>Totresdev</t>
  </si>
  <si>
    <t>Datapoints</t>
  </si>
  <si>
    <t>DIC</t>
  </si>
  <si>
    <t>RE – random class effect</t>
  </si>
  <si>
    <t>RE – inconsistency</t>
  </si>
  <si>
    <t>Posterior median rank</t>
  </si>
  <si>
    <t>95%CrI</t>
  </si>
  <si>
    <t>NMA consistency</t>
  </si>
  <si>
    <t>Pairwise inconsistency</t>
  </si>
  <si>
    <t>Network of interventions</t>
  </si>
  <si>
    <t>Network of classes</t>
  </si>
  <si>
    <t>Intervention Comparisons</t>
  </si>
  <si>
    <t>Class Comparisons</t>
  </si>
  <si>
    <t>Treatment 1</t>
  </si>
  <si>
    <t>Treatment 2</t>
  </si>
  <si>
    <t>Class 1</t>
  </si>
  <si>
    <t>Class 2</t>
  </si>
  <si>
    <t>Number of patients</t>
  </si>
  <si>
    <t>Number of studies</t>
  </si>
  <si>
    <t>Deviance Plot</t>
  </si>
  <si>
    <t>na[]</t>
  </si>
  <si>
    <t>t[,1]</t>
  </si>
  <si>
    <t>t[,2]</t>
  </si>
  <si>
    <t>t[,3]</t>
  </si>
  <si>
    <t>t[,4]</t>
  </si>
  <si>
    <t>t[,5]</t>
  </si>
  <si>
    <t>n[,1]</t>
  </si>
  <si>
    <t>n[,2]</t>
  </si>
  <si>
    <t>n[,3]</t>
  </si>
  <si>
    <t>n[,4]</t>
  </si>
  <si>
    <t>n[,5]</t>
  </si>
  <si>
    <t>r[,1]</t>
  </si>
  <si>
    <t>r[,2]</t>
  </si>
  <si>
    <t>r[,3]</t>
  </si>
  <si>
    <t>#</t>
  </si>
  <si>
    <t>studyid</t>
  </si>
  <si>
    <t>NA</t>
  </si>
  <si>
    <t>Mischoulon 2014</t>
  </si>
  <si>
    <t>Nierenberg 2007</t>
  </si>
  <si>
    <t>Tollefson 1994</t>
  </si>
  <si>
    <t>Hollon 1992</t>
  </si>
  <si>
    <t>Blumenthal 2007</t>
  </si>
  <si>
    <t>Exercise</t>
  </si>
  <si>
    <t>TCA</t>
  </si>
  <si>
    <t>Amitriptyline</t>
  </si>
  <si>
    <t>Imipramine</t>
  </si>
  <si>
    <t>Lofepramine</t>
  </si>
  <si>
    <t>SSRI</t>
  </si>
  <si>
    <t>Citalopram</t>
  </si>
  <si>
    <t>Escitalopram</t>
  </si>
  <si>
    <t>Fluoxetine</t>
  </si>
  <si>
    <t>Sertraline</t>
  </si>
  <si>
    <t>Short-term psychodynamic psychotherapy individual</t>
  </si>
  <si>
    <t>Short-term psychodynamic psychotherapies</t>
  </si>
  <si>
    <t>Problem solving</t>
  </si>
  <si>
    <t>Cognitive and cognitive behavioural therapies (individual)</t>
  </si>
  <si>
    <t>CBT individual (over 15 sessions)</t>
  </si>
  <si>
    <t>CBT group (under 15 sessions)</t>
  </si>
  <si>
    <t>Behavioural, cognitive, or CBT groups</t>
  </si>
  <si>
    <t>Combined (Cognitive and cognitive behavioural therapies individual + AD)</t>
  </si>
  <si>
    <t>CBT individual (over 15 sessions) + imipramine</t>
  </si>
  <si>
    <t>Combined (Short-term psychodynamic psychotherapies + AD)</t>
  </si>
  <si>
    <t>Short-term psychodynamic psychotherapy individual + any SSRI</t>
  </si>
  <si>
    <t>Combined (Exercise + AD/CBT)</t>
  </si>
  <si>
    <t>Exercise + Sertraline</t>
  </si>
  <si>
    <t>Intervention codes, class codes, interventions of interest, classes of interest</t>
  </si>
  <si>
    <t>ALL LORS - interventions, delete lor[2,1]</t>
  </si>
  <si>
    <t>ALL LORS - classes, delete diffClass[2,1]</t>
  </si>
  <si>
    <t>Ranks - interventions of interest</t>
  </si>
  <si>
    <t>Ranks - classes of interest</t>
  </si>
  <si>
    <t>treatcode</t>
  </si>
  <si>
    <t>treatrank</t>
  </si>
  <si>
    <t>treat</t>
  </si>
  <si>
    <t>classcode</t>
  </si>
  <si>
    <t>classrank</t>
  </si>
  <si>
    <t>class</t>
  </si>
  <si>
    <t xml:space="preserve"> node</t>
  </si>
  <si>
    <t xml:space="preserve"> sd</t>
  </si>
  <si>
    <t xml:space="preserve"> MC error</t>
  </si>
  <si>
    <t>start</t>
  </si>
  <si>
    <t>sample</t>
  </si>
  <si>
    <t>Median log(OR)</t>
  </si>
  <si>
    <t>95% CrI</t>
  </si>
  <si>
    <t>Median OR</t>
  </si>
  <si>
    <t xml:space="preserve"> </t>
  </si>
  <si>
    <t>ALL LORS - INTERVENTIONS</t>
  </si>
  <si>
    <t>ALL LORS - Classes</t>
  </si>
  <si>
    <t>ALL ORS - INTERVENTIONS</t>
  </si>
  <si>
    <t>ALL ORS - Classes</t>
  </si>
  <si>
    <t>median log(OR)</t>
  </si>
  <si>
    <t>median OR</t>
  </si>
  <si>
    <t>Any SSRI</t>
  </si>
  <si>
    <t>Problem solving individual</t>
  </si>
  <si>
    <t>Problem solving individual + any SSRI</t>
  </si>
  <si>
    <t>Combined (Problem solving + AD)</t>
  </si>
  <si>
    <t>r[,4]</t>
  </si>
  <si>
    <t>r[,5]</t>
  </si>
  <si>
    <t>Tollefson 1993</t>
  </si>
  <si>
    <t>Blumenthal 1999</t>
  </si>
  <si>
    <t>Mynors-Wallis 2000</t>
  </si>
  <si>
    <t>Croft 1999</t>
  </si>
  <si>
    <t>Schweizer 1998</t>
  </si>
  <si>
    <t>Gastpar 2006</t>
  </si>
  <si>
    <t>Boyer 1996</t>
  </si>
  <si>
    <t>Preskorn 1991</t>
  </si>
  <si>
    <t>Amsterdam 1986</t>
  </si>
  <si>
    <t>McClelland 1979</t>
  </si>
  <si>
    <t>Fournier 1997</t>
  </si>
  <si>
    <t>McCallum 1975</t>
  </si>
  <si>
    <t>Nyth 1992</t>
  </si>
  <si>
    <t>Lecrubier 1997a</t>
  </si>
  <si>
    <t>Hollyman 1988</t>
  </si>
  <si>
    <t>Schneider 2003</t>
  </si>
  <si>
    <t>Quitkin 1989</t>
  </si>
  <si>
    <t>Salminen 2008</t>
  </si>
  <si>
    <t>Thomson 1982</t>
  </si>
  <si>
    <t>Claghorn 1995</t>
  </si>
  <si>
    <t>Ravindram 1995</t>
  </si>
  <si>
    <t>Bakish 1992b</t>
  </si>
  <si>
    <t>Hegerl 2010</t>
  </si>
  <si>
    <t>Reimherr 1990</t>
  </si>
  <si>
    <t>Lydiard 1997</t>
  </si>
  <si>
    <t>Dunlop 1990</t>
  </si>
  <si>
    <t>Mirtazapine</t>
  </si>
  <si>
    <t>Mai 2010</t>
  </si>
  <si>
    <t>END</t>
  </si>
  <si>
    <t>diffClass[1,2]</t>
  </si>
  <si>
    <t>diffClass[1,3]</t>
  </si>
  <si>
    <t>diffClass[1,4]</t>
  </si>
  <si>
    <t>diffClass[1,5]</t>
  </si>
  <si>
    <t>diffClass[1,6]</t>
  </si>
  <si>
    <t>diffClass[1,7]</t>
  </si>
  <si>
    <t>diffClass[1,8]</t>
  </si>
  <si>
    <t>diffClass[1,9]</t>
  </si>
  <si>
    <t>diffClass[1,10]</t>
  </si>
  <si>
    <t>diffClass[1,11]</t>
  </si>
  <si>
    <t>diffClass[1,12]</t>
  </si>
  <si>
    <t>diffClass[1,13]</t>
  </si>
  <si>
    <t>diffClass[2,3]</t>
  </si>
  <si>
    <t>diffClass[2,4]</t>
  </si>
  <si>
    <t>diffClass[2,5]</t>
  </si>
  <si>
    <t>diffClass[2,6]</t>
  </si>
  <si>
    <t>diffClass[2,7]</t>
  </si>
  <si>
    <t>diffClass[2,8]</t>
  </si>
  <si>
    <t>diffClass[2,9]</t>
  </si>
  <si>
    <t>diffClass[2,10]</t>
  </si>
  <si>
    <t>diffClass[2,11]</t>
  </si>
  <si>
    <t>diffClass[2,12]</t>
  </si>
  <si>
    <t>diffClass[2,13]</t>
  </si>
  <si>
    <t>diffClass[3,4]</t>
  </si>
  <si>
    <t>diffClass[3,5]</t>
  </si>
  <si>
    <t>diffClass[3,6]</t>
  </si>
  <si>
    <t>diffClass[3,7]</t>
  </si>
  <si>
    <t>diffClass[3,8]</t>
  </si>
  <si>
    <t>diffClass[3,9]</t>
  </si>
  <si>
    <t>diffClass[3,10]</t>
  </si>
  <si>
    <t>diffClass[3,11]</t>
  </si>
  <si>
    <t>diffClass[3,12]</t>
  </si>
  <si>
    <t>diffClass[3,13]</t>
  </si>
  <si>
    <t>diffClass[4,5]</t>
  </si>
  <si>
    <t>diffClass[4,6]</t>
  </si>
  <si>
    <t>diffClass[4,7]</t>
  </si>
  <si>
    <t>diffClass[4,8]</t>
  </si>
  <si>
    <t>diffClass[4,9]</t>
  </si>
  <si>
    <t>diffClass[4,10]</t>
  </si>
  <si>
    <t>diffClass[4,11]</t>
  </si>
  <si>
    <t>diffClass[4,12]</t>
  </si>
  <si>
    <t>diffClass[4,13]</t>
  </si>
  <si>
    <t>diffClass[5,6]</t>
  </si>
  <si>
    <t>diffClass[5,7]</t>
  </si>
  <si>
    <t>diffClass[5,8]</t>
  </si>
  <si>
    <t>diffClass[5,9]</t>
  </si>
  <si>
    <t>diffClass[5,10]</t>
  </si>
  <si>
    <t>diffClass[5,11]</t>
  </si>
  <si>
    <t>diffClass[5,12]</t>
  </si>
  <si>
    <t>diffClass[5,13]</t>
  </si>
  <si>
    <t>diffClass[6,7]</t>
  </si>
  <si>
    <t>diffClass[6,8]</t>
  </si>
  <si>
    <t>diffClass[6,9]</t>
  </si>
  <si>
    <t>diffClass[6,10]</t>
  </si>
  <si>
    <t>diffClass[6,11]</t>
  </si>
  <si>
    <t>diffClass[6,12]</t>
  </si>
  <si>
    <t>diffClass[6,13]</t>
  </si>
  <si>
    <t>diffClass[7,8]</t>
  </si>
  <si>
    <t>diffClass[7,9]</t>
  </si>
  <si>
    <t>diffClass[7,10]</t>
  </si>
  <si>
    <t>diffClass[7,11]</t>
  </si>
  <si>
    <t>diffClass[7,12]</t>
  </si>
  <si>
    <t>diffClass[7,13]</t>
  </si>
  <si>
    <t>diffClass[8,9]</t>
  </si>
  <si>
    <t>diffClass[8,10]</t>
  </si>
  <si>
    <t>diffClass[8,11]</t>
  </si>
  <si>
    <t>diffClass[8,12]</t>
  </si>
  <si>
    <t>diffClass[8,13]</t>
  </si>
  <si>
    <t>diffClass[9,10]</t>
  </si>
  <si>
    <t>diffClass[9,11]</t>
  </si>
  <si>
    <t>diffClass[9,12]</t>
  </si>
  <si>
    <t>diffClass[9,13]</t>
  </si>
  <si>
    <t>diffClass[10,11]</t>
  </si>
  <si>
    <t>diffClass[10,12]</t>
  </si>
  <si>
    <t>diffClass[10,13]</t>
  </si>
  <si>
    <t>diffClass[11,12]</t>
  </si>
  <si>
    <t>diffClass[11,13]</t>
  </si>
  <si>
    <t>diffClass[12,13]</t>
  </si>
  <si>
    <t>lor[1,2]</t>
  </si>
  <si>
    <t>lor[1,3]</t>
  </si>
  <si>
    <t>lor[1,4]</t>
  </si>
  <si>
    <t>lor[1,5]</t>
  </si>
  <si>
    <t>lor[1,6]</t>
  </si>
  <si>
    <t>lor[1,7]</t>
  </si>
  <si>
    <t>lor[1,8]</t>
  </si>
  <si>
    <t>lor[1,9]</t>
  </si>
  <si>
    <t>lor[1,10]</t>
  </si>
  <si>
    <t>lor[1,11]</t>
  </si>
  <si>
    <t>lor[1,12]</t>
  </si>
  <si>
    <t>lor[1,13]</t>
  </si>
  <si>
    <t>lor[1,14]</t>
  </si>
  <si>
    <t>lor[1,15]</t>
  </si>
  <si>
    <t>lor[1,16]</t>
  </si>
  <si>
    <t>lor[1,17]</t>
  </si>
  <si>
    <t>lor[1,18]</t>
  </si>
  <si>
    <t>lor[1,19]</t>
  </si>
  <si>
    <t>lor[2,3]</t>
  </si>
  <si>
    <t>lor[2,4]</t>
  </si>
  <si>
    <t>lor[2,5]</t>
  </si>
  <si>
    <t>lor[2,6]</t>
  </si>
  <si>
    <t>lor[2,7]</t>
  </si>
  <si>
    <t>lor[2,8]</t>
  </si>
  <si>
    <t>lor[2,9]</t>
  </si>
  <si>
    <t>lor[2,10]</t>
  </si>
  <si>
    <t>lor[2,11]</t>
  </si>
  <si>
    <t>lor[2,12]</t>
  </si>
  <si>
    <t>lor[2,13]</t>
  </si>
  <si>
    <t>lor[2,14]</t>
  </si>
  <si>
    <t>lor[2,15]</t>
  </si>
  <si>
    <t>lor[2,16]</t>
  </si>
  <si>
    <t>lor[2,17]</t>
  </si>
  <si>
    <t>lor[2,18]</t>
  </si>
  <si>
    <t>lor[2,19]</t>
  </si>
  <si>
    <t>lor[3,4]</t>
  </si>
  <si>
    <t>lor[3,5]</t>
  </si>
  <si>
    <t>lor[3,6]</t>
  </si>
  <si>
    <t>lor[3,7]</t>
  </si>
  <si>
    <t>lor[3,8]</t>
  </si>
  <si>
    <t>lor[3,9]</t>
  </si>
  <si>
    <t>lor[3,10]</t>
  </si>
  <si>
    <t>lor[3,11]</t>
  </si>
  <si>
    <t>lor[3,12]</t>
  </si>
  <si>
    <t>lor[3,13]</t>
  </si>
  <si>
    <t>lor[3,14]</t>
  </si>
  <si>
    <t>lor[3,15]</t>
  </si>
  <si>
    <t>lor[3,16]</t>
  </si>
  <si>
    <t>lor[3,17]</t>
  </si>
  <si>
    <t>lor[3,18]</t>
  </si>
  <si>
    <t>lor[3,19]</t>
  </si>
  <si>
    <t>lor[4,5]</t>
  </si>
  <si>
    <t>lor[4,6]</t>
  </si>
  <si>
    <t>lor[4,7]</t>
  </si>
  <si>
    <t>lor[4,8]</t>
  </si>
  <si>
    <t>lor[4,9]</t>
  </si>
  <si>
    <t>lor[4,10]</t>
  </si>
  <si>
    <t>lor[4,11]</t>
  </si>
  <si>
    <t>lor[4,12]</t>
  </si>
  <si>
    <t>lor[4,13]</t>
  </si>
  <si>
    <t>lor[4,14]</t>
  </si>
  <si>
    <t>lor[4,15]</t>
  </si>
  <si>
    <t>lor[4,16]</t>
  </si>
  <si>
    <t>lor[4,17]</t>
  </si>
  <si>
    <t>lor[4,18]</t>
  </si>
  <si>
    <t>lor[4,19]</t>
  </si>
  <si>
    <t>lor[5,6]</t>
  </si>
  <si>
    <t>lor[5,7]</t>
  </si>
  <si>
    <t>lor[5,8]</t>
  </si>
  <si>
    <t>lor[5,9]</t>
  </si>
  <si>
    <t>lor[5,10]</t>
  </si>
  <si>
    <t>lor[5,11]</t>
  </si>
  <si>
    <t>lor[5,12]</t>
  </si>
  <si>
    <t>lor[5,13]</t>
  </si>
  <si>
    <t>lor[5,14]</t>
  </si>
  <si>
    <t>lor[5,15]</t>
  </si>
  <si>
    <t>lor[5,16]</t>
  </si>
  <si>
    <t>lor[5,17]</t>
  </si>
  <si>
    <t>lor[5,18]</t>
  </si>
  <si>
    <t>lor[5,19]</t>
  </si>
  <si>
    <t>lor[6,7]</t>
  </si>
  <si>
    <t>lor[6,8]</t>
  </si>
  <si>
    <t>lor[6,9]</t>
  </si>
  <si>
    <t>lor[6,10]</t>
  </si>
  <si>
    <t>lor[6,11]</t>
  </si>
  <si>
    <t>lor[6,12]</t>
  </si>
  <si>
    <t>lor[6,13]</t>
  </si>
  <si>
    <t>lor[6,14]</t>
  </si>
  <si>
    <t>lor[6,15]</t>
  </si>
  <si>
    <t>lor[6,16]</t>
  </si>
  <si>
    <t>lor[6,17]</t>
  </si>
  <si>
    <t>lor[6,18]</t>
  </si>
  <si>
    <t>lor[6,19]</t>
  </si>
  <si>
    <t>lor[7,8]</t>
  </si>
  <si>
    <t>lor[7,9]</t>
  </si>
  <si>
    <t>lor[7,10]</t>
  </si>
  <si>
    <t>lor[7,11]</t>
  </si>
  <si>
    <t>lor[7,12]</t>
  </si>
  <si>
    <t>lor[7,13]</t>
  </si>
  <si>
    <t>lor[7,14]</t>
  </si>
  <si>
    <t>lor[7,15]</t>
  </si>
  <si>
    <t>lor[7,16]</t>
  </si>
  <si>
    <t>lor[7,17]</t>
  </si>
  <si>
    <t>lor[7,18]</t>
  </si>
  <si>
    <t>lor[7,19]</t>
  </si>
  <si>
    <t>lor[8,9]</t>
  </si>
  <si>
    <t>lor[8,10]</t>
  </si>
  <si>
    <t>lor[8,11]</t>
  </si>
  <si>
    <t>lor[8,12]</t>
  </si>
  <si>
    <t>lor[8,13]</t>
  </si>
  <si>
    <t>lor[8,14]</t>
  </si>
  <si>
    <t>lor[8,15]</t>
  </si>
  <si>
    <t>lor[8,16]</t>
  </si>
  <si>
    <t>lor[8,17]</t>
  </si>
  <si>
    <t>lor[8,18]</t>
  </si>
  <si>
    <t>lor[8,19]</t>
  </si>
  <si>
    <t>lor[9,10]</t>
  </si>
  <si>
    <t>lor[9,11]</t>
  </si>
  <si>
    <t>lor[9,12]</t>
  </si>
  <si>
    <t>lor[9,13]</t>
  </si>
  <si>
    <t>lor[9,14]</t>
  </si>
  <si>
    <t>lor[9,15]</t>
  </si>
  <si>
    <t>lor[9,16]</t>
  </si>
  <si>
    <t>lor[9,17]</t>
  </si>
  <si>
    <t>lor[9,18]</t>
  </si>
  <si>
    <t>lor[9,19]</t>
  </si>
  <si>
    <t>lor[10,11]</t>
  </si>
  <si>
    <t>lor[10,12]</t>
  </si>
  <si>
    <t>lor[10,13]</t>
  </si>
  <si>
    <t>lor[10,14]</t>
  </si>
  <si>
    <t>lor[10,15]</t>
  </si>
  <si>
    <t>lor[10,16]</t>
  </si>
  <si>
    <t>lor[10,17]</t>
  </si>
  <si>
    <t>lor[10,18]</t>
  </si>
  <si>
    <t>lor[10,19]</t>
  </si>
  <si>
    <t>lor[11,12]</t>
  </si>
  <si>
    <t>lor[11,13]</t>
  </si>
  <si>
    <t>lor[11,14]</t>
  </si>
  <si>
    <t>lor[11,15]</t>
  </si>
  <si>
    <t>lor[11,16]</t>
  </si>
  <si>
    <t>lor[11,17]</t>
  </si>
  <si>
    <t>lor[11,18]</t>
  </si>
  <si>
    <t>lor[11,19]</t>
  </si>
  <si>
    <t>lor[12,13]</t>
  </si>
  <si>
    <t>lor[12,14]</t>
  </si>
  <si>
    <t>lor[12,15]</t>
  </si>
  <si>
    <t>lor[12,16]</t>
  </si>
  <si>
    <t>lor[12,17]</t>
  </si>
  <si>
    <t>lor[12,18]</t>
  </si>
  <si>
    <t>lor[12,19]</t>
  </si>
  <si>
    <t>lor[13,14]</t>
  </si>
  <si>
    <t>lor[13,15]</t>
  </si>
  <si>
    <t>lor[13,16]</t>
  </si>
  <si>
    <t>lor[13,17]</t>
  </si>
  <si>
    <t>lor[13,18]</t>
  </si>
  <si>
    <t>lor[13,19]</t>
  </si>
  <si>
    <t>lor[14,15]</t>
  </si>
  <si>
    <t>lor[14,16]</t>
  </si>
  <si>
    <t>lor[14,17]</t>
  </si>
  <si>
    <t>lor[14,18]</t>
  </si>
  <si>
    <t>lor[14,19]</t>
  </si>
  <si>
    <t>lor[15,16]</t>
  </si>
  <si>
    <t>lor[15,17]</t>
  </si>
  <si>
    <t>lor[15,18]</t>
  </si>
  <si>
    <t>lor[15,19]</t>
  </si>
  <si>
    <t>lor[16,17]</t>
  </si>
  <si>
    <t>lor[16,18]</t>
  </si>
  <si>
    <t>lor[16,19]</t>
  </si>
  <si>
    <t>lor[17,18]</t>
  </si>
  <si>
    <t>lor[17,19]</t>
  </si>
  <si>
    <t>lor[18,19]</t>
  </si>
  <si>
    <t>rk2[1]</t>
  </si>
  <si>
    <t>rk2[2]</t>
  </si>
  <si>
    <t>rk2[3]</t>
  </si>
  <si>
    <t>rk2[4]</t>
  </si>
  <si>
    <t>rk2[5]</t>
  </si>
  <si>
    <t>rk2[6]</t>
  </si>
  <si>
    <t>rk2[7]</t>
  </si>
  <si>
    <t>rk2[8]</t>
  </si>
  <si>
    <t>rk2[9]</t>
  </si>
  <si>
    <t>rk2[10]</t>
  </si>
  <si>
    <t>rk2[11]</t>
  </si>
  <si>
    <t>rk2[12]</t>
  </si>
  <si>
    <t>rk2[13]</t>
  </si>
  <si>
    <t>rk2[14]</t>
  </si>
  <si>
    <t>rk2[15]</t>
  </si>
  <si>
    <t>rk2[16]</t>
  </si>
  <si>
    <t>rk2[17]</t>
  </si>
  <si>
    <t>rkClass2[1]</t>
  </si>
  <si>
    <t>rkClass2[2]</t>
  </si>
  <si>
    <t>rkClass2[3]</t>
  </si>
  <si>
    <t>rkClass2[4]</t>
  </si>
  <si>
    <t>rkClass2[5]</t>
  </si>
  <si>
    <t>rkClass2[6]</t>
  </si>
  <si>
    <t>rkClass2[7]</t>
  </si>
  <si>
    <t>rkClass2[8]</t>
  </si>
  <si>
    <t>rkClass2[9]</t>
  </si>
  <si>
    <t>rkClass2[10]</t>
  </si>
  <si>
    <t>rkClass2[11]</t>
  </si>
  <si>
    <t>rkClass2[12]</t>
  </si>
  <si>
    <t>rkClass2[13]</t>
  </si>
  <si>
    <t>2.65</t>
  </si>
  <si>
    <t>1.90</t>
  </si>
  <si>
    <t>3.66</t>
  </si>
  <si>
    <t>1.51</t>
  </si>
  <si>
    <t>0.41</t>
  </si>
  <si>
    <t>0.85</t>
  </si>
  <si>
    <t>-0.95</t>
  </si>
  <si>
    <t>2.90</t>
  </si>
  <si>
    <t>0.32</t>
  </si>
  <si>
    <t>-0.92</t>
  </si>
  <si>
    <t>1.64</t>
  </si>
  <si>
    <t>0.51</t>
  </si>
  <si>
    <t>-0.47</t>
  </si>
  <si>
    <t>1.55</t>
  </si>
  <si>
    <t>0.73</t>
  </si>
  <si>
    <t>2.28</t>
  </si>
  <si>
    <t>1.34</t>
  </si>
  <si>
    <t>-0.96</t>
  </si>
  <si>
    <t>3.90</t>
  </si>
  <si>
    <t>-1.22</t>
  </si>
  <si>
    <t>-4.88</t>
  </si>
  <si>
    <t>1.27</t>
  </si>
  <si>
    <t>5.11</t>
  </si>
  <si>
    <t>1.76</t>
  </si>
  <si>
    <t>11.10</t>
  </si>
  <si>
    <t>3.99</t>
  </si>
  <si>
    <t>0.84</t>
  </si>
  <si>
    <t>10.02</t>
  </si>
  <si>
    <t>-14.56</t>
  </si>
  <si>
    <t>-46.20</t>
  </si>
  <si>
    <t>0.14</t>
  </si>
  <si>
    <t>-2.04</t>
  </si>
  <si>
    <t>-4.48</t>
  </si>
  <si>
    <t>0.24</t>
  </si>
  <si>
    <t>-0.11</t>
  </si>
  <si>
    <t>-62.15</t>
  </si>
  <si>
    <t>62.48</t>
  </si>
  <si>
    <t>-1.56</t>
  </si>
  <si>
    <t>-3.55</t>
  </si>
  <si>
    <t>0.40</t>
  </si>
  <si>
    <t>-1.54</t>
  </si>
  <si>
    <t>2.20</t>
  </si>
  <si>
    <t>-1.78</t>
  </si>
  <si>
    <t>-8.09</t>
  </si>
  <si>
    <t>-1.83</t>
  </si>
  <si>
    <t>-7.82</t>
  </si>
  <si>
    <t>1.48</t>
  </si>
  <si>
    <t>-3.03</t>
  </si>
  <si>
    <t>-6.56</t>
  </si>
  <si>
    <t>-0.18</t>
  </si>
  <si>
    <t>1.32</t>
  </si>
  <si>
    <t>-1.32</t>
  </si>
  <si>
    <t>4.23</t>
  </si>
  <si>
    <t>-0.89</t>
  </si>
  <si>
    <t>-5.18</t>
  </si>
  <si>
    <t>2.76</t>
  </si>
  <si>
    <t>1.45</t>
  </si>
  <si>
    <t>-1.77</t>
  </si>
  <si>
    <t>5.31</t>
  </si>
  <si>
    <t>0.01</t>
  </si>
  <si>
    <t>-61.99</t>
  </si>
  <si>
    <t>62.00</t>
  </si>
  <si>
    <t>-0.01</t>
  </si>
  <si>
    <t>-62.36</t>
  </si>
  <si>
    <t>61.63</t>
  </si>
  <si>
    <t>0.07</t>
  </si>
  <si>
    <t>-61.61</t>
  </si>
  <si>
    <t>61.77</t>
  </si>
  <si>
    <t>-0.10</t>
  </si>
  <si>
    <t>-61.94</t>
  </si>
  <si>
    <t>61.85</t>
  </si>
  <si>
    <t>0.56 (0.06, 1.12)</t>
  </si>
  <si>
    <t>0.60 (0.10, 1.25)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</si>
</sst>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5" fillId="0" borderId="0" xfId="0" applyFont="1"/>
    <xf numFmtId="0" fontId="0" fillId="0" borderId="0" xfId="0" applyFont="1"/>
    <xf numFmtId="0" fontId="1" fillId="0" borderId="0" xfId="0" applyFont="1" applyFill="1" applyBorder="1" applyAlignment="1">
      <alignment horizontal="left" vertical="center"/>
    </xf>
    <xf numFmtId="10" fontId="0" fillId="0" borderId="0" xfId="0" applyNumberFormat="1"/>
    <xf numFmtId="10" fontId="0" fillId="0" borderId="0" xfId="0" applyNumberFormat="1" applyAlignment="1">
      <alignment horizontal="left"/>
    </xf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/>
    </xf>
    <xf numFmtId="0" fontId="0" fillId="0" borderId="0" xfId="0" applyNumberFormat="1"/>
    <xf numFmtId="0" fontId="7" fillId="0" borderId="0" xfId="1" applyFont="1"/>
    <xf numFmtId="0" fontId="9" fillId="0" borderId="0" xfId="1" applyFont="1"/>
    <xf numFmtId="11" fontId="0" fillId="0" borderId="0" xfId="0" applyNumberFormat="1"/>
    <xf numFmtId="0" fontId="10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0" fillId="0" borderId="1" xfId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3" fillId="0" borderId="0" xfId="0" applyFont="1" applyBorder="1"/>
    <xf numFmtId="0" fontId="10" fillId="0" borderId="1" xfId="1" applyFont="1" applyBorder="1" applyAlignment="1">
      <alignment horizontal="left" wrapText="1"/>
    </xf>
    <xf numFmtId="0" fontId="11" fillId="0" borderId="1" xfId="1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24</xdr:row>
      <xdr:rowOff>184150</xdr:rowOff>
    </xdr:to>
    <xdr:grpSp>
      <xdr:nvGrpSpPr>
        <xdr:cNvPr id="188" name="Group 187">
          <a:extLst>
            <a:ext uri="{FF2B5EF4-FFF2-40B4-BE49-F238E27FC236}">
              <a16:creationId xmlns:a16="http://schemas.microsoft.com/office/drawing/2014/main" xmlns="" id="{6148ED92-DA55-4CCE-9B67-ABCA434E1FA3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9144000" cy="4756150"/>
          <a:chOff x="0" y="662"/>
          <a:chExt cx="5760" cy="2996"/>
        </a:xfrm>
      </xdr:grpSpPr>
      <xdr:sp macro="" textlink="">
        <xdr:nvSpPr>
          <xdr:cNvPr id="189" name="AutoShape 3">
            <a:extLst>
              <a:ext uri="{FF2B5EF4-FFF2-40B4-BE49-F238E27FC236}">
                <a16:creationId xmlns:a16="http://schemas.microsoft.com/office/drawing/2014/main" xmlns="" id="{D0BF131B-FBF6-42D9-8BA5-0B9F3932BD1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662"/>
            <a:ext cx="5760" cy="29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0" name="Freeform 5">
            <a:extLst>
              <a:ext uri="{FF2B5EF4-FFF2-40B4-BE49-F238E27FC236}">
                <a16:creationId xmlns:a16="http://schemas.microsoft.com/office/drawing/2014/main" xmlns="" id="{13F88D55-CF3A-43AB-9CF3-F3F9E6B8BE0E}"/>
              </a:ext>
            </a:extLst>
          </xdr:cNvPr>
          <xdr:cNvSpPr>
            <a:spLocks/>
          </xdr:cNvSpPr>
        </xdr:nvSpPr>
        <xdr:spPr bwMode="auto">
          <a:xfrm>
            <a:off x="2901" y="1046"/>
            <a:ext cx="648" cy="237"/>
          </a:xfrm>
          <a:custGeom>
            <a:avLst/>
            <a:gdLst>
              <a:gd name="T0" fmla="*/ 639 w 648"/>
              <a:gd name="T1" fmla="*/ 237 h 237"/>
              <a:gd name="T2" fmla="*/ 0 w 648"/>
              <a:gd name="T3" fmla="*/ 24 h 237"/>
              <a:gd name="T4" fmla="*/ 9 w 648"/>
              <a:gd name="T5" fmla="*/ 0 h 237"/>
              <a:gd name="T6" fmla="*/ 648 w 648"/>
              <a:gd name="T7" fmla="*/ 210 h 237"/>
              <a:gd name="T8" fmla="*/ 639 w 648"/>
              <a:gd name="T9" fmla="*/ 237 h 2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48" h="237">
                <a:moveTo>
                  <a:pt x="639" y="237"/>
                </a:moveTo>
                <a:lnTo>
                  <a:pt x="0" y="24"/>
                </a:lnTo>
                <a:lnTo>
                  <a:pt x="9" y="0"/>
                </a:lnTo>
                <a:lnTo>
                  <a:pt x="648" y="210"/>
                </a:lnTo>
                <a:lnTo>
                  <a:pt x="639" y="23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1" name="Freeform 6">
            <a:extLst>
              <a:ext uri="{FF2B5EF4-FFF2-40B4-BE49-F238E27FC236}">
                <a16:creationId xmlns:a16="http://schemas.microsoft.com/office/drawing/2014/main" xmlns="" id="{161BE06D-319E-4D37-9D36-756B80E5F9BE}"/>
              </a:ext>
            </a:extLst>
          </xdr:cNvPr>
          <xdr:cNvSpPr>
            <a:spLocks/>
          </xdr:cNvSpPr>
        </xdr:nvSpPr>
        <xdr:spPr bwMode="auto">
          <a:xfrm>
            <a:off x="2901" y="1046"/>
            <a:ext cx="648" cy="237"/>
          </a:xfrm>
          <a:custGeom>
            <a:avLst/>
            <a:gdLst>
              <a:gd name="T0" fmla="*/ 213 w 216"/>
              <a:gd name="T1" fmla="*/ 79 h 79"/>
              <a:gd name="T2" fmla="*/ 0 w 216"/>
              <a:gd name="T3" fmla="*/ 8 h 79"/>
              <a:gd name="T4" fmla="*/ 3 w 216"/>
              <a:gd name="T5" fmla="*/ 0 h 79"/>
              <a:gd name="T6" fmla="*/ 216 w 216"/>
              <a:gd name="T7" fmla="*/ 70 h 79"/>
              <a:gd name="T8" fmla="*/ 213 w 216"/>
              <a:gd name="T9" fmla="*/ 79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16" h="79">
                <a:moveTo>
                  <a:pt x="213" y="79"/>
                </a:moveTo>
                <a:lnTo>
                  <a:pt x="0" y="8"/>
                </a:lnTo>
                <a:lnTo>
                  <a:pt x="3" y="0"/>
                </a:lnTo>
                <a:lnTo>
                  <a:pt x="216" y="70"/>
                </a:lnTo>
                <a:lnTo>
                  <a:pt x="213" y="79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2" name="Freeform 7">
            <a:extLst>
              <a:ext uri="{FF2B5EF4-FFF2-40B4-BE49-F238E27FC236}">
                <a16:creationId xmlns:a16="http://schemas.microsoft.com/office/drawing/2014/main" xmlns="" id="{0BD10110-911D-4621-9A41-4BA78AF06758}"/>
              </a:ext>
            </a:extLst>
          </xdr:cNvPr>
          <xdr:cNvSpPr>
            <a:spLocks/>
          </xdr:cNvSpPr>
        </xdr:nvSpPr>
        <xdr:spPr bwMode="auto">
          <a:xfrm>
            <a:off x="2898" y="1055"/>
            <a:ext cx="903" cy="490"/>
          </a:xfrm>
          <a:custGeom>
            <a:avLst/>
            <a:gdLst>
              <a:gd name="T0" fmla="*/ 894 w 903"/>
              <a:gd name="T1" fmla="*/ 490 h 490"/>
              <a:gd name="T2" fmla="*/ 0 w 903"/>
              <a:gd name="T3" fmla="*/ 15 h 490"/>
              <a:gd name="T4" fmla="*/ 9 w 903"/>
              <a:gd name="T5" fmla="*/ 0 h 490"/>
              <a:gd name="T6" fmla="*/ 903 w 903"/>
              <a:gd name="T7" fmla="*/ 478 h 490"/>
              <a:gd name="T8" fmla="*/ 894 w 903"/>
              <a:gd name="T9" fmla="*/ 490 h 4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03" h="490">
                <a:moveTo>
                  <a:pt x="894" y="490"/>
                </a:moveTo>
                <a:lnTo>
                  <a:pt x="0" y="15"/>
                </a:lnTo>
                <a:lnTo>
                  <a:pt x="9" y="0"/>
                </a:lnTo>
                <a:lnTo>
                  <a:pt x="903" y="478"/>
                </a:lnTo>
                <a:lnTo>
                  <a:pt x="894" y="49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3" name="Freeform 8">
            <a:extLst>
              <a:ext uri="{FF2B5EF4-FFF2-40B4-BE49-F238E27FC236}">
                <a16:creationId xmlns:a16="http://schemas.microsoft.com/office/drawing/2014/main" xmlns="" id="{32A41C41-3C08-4991-A4FD-AA9756778233}"/>
              </a:ext>
            </a:extLst>
          </xdr:cNvPr>
          <xdr:cNvSpPr>
            <a:spLocks/>
          </xdr:cNvSpPr>
        </xdr:nvSpPr>
        <xdr:spPr bwMode="auto">
          <a:xfrm>
            <a:off x="2898" y="1055"/>
            <a:ext cx="903" cy="490"/>
          </a:xfrm>
          <a:custGeom>
            <a:avLst/>
            <a:gdLst>
              <a:gd name="T0" fmla="*/ 298 w 301"/>
              <a:gd name="T1" fmla="*/ 163 h 163"/>
              <a:gd name="T2" fmla="*/ 0 w 301"/>
              <a:gd name="T3" fmla="*/ 5 h 163"/>
              <a:gd name="T4" fmla="*/ 3 w 301"/>
              <a:gd name="T5" fmla="*/ 0 h 163"/>
              <a:gd name="T6" fmla="*/ 301 w 301"/>
              <a:gd name="T7" fmla="*/ 159 h 163"/>
              <a:gd name="T8" fmla="*/ 298 w 301"/>
              <a:gd name="T9" fmla="*/ 163 h 1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01" h="163">
                <a:moveTo>
                  <a:pt x="298" y="163"/>
                </a:moveTo>
                <a:lnTo>
                  <a:pt x="0" y="5"/>
                </a:lnTo>
                <a:lnTo>
                  <a:pt x="3" y="0"/>
                </a:lnTo>
                <a:lnTo>
                  <a:pt x="301" y="159"/>
                </a:lnTo>
                <a:lnTo>
                  <a:pt x="298" y="163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4" name="Freeform 9">
            <a:extLst>
              <a:ext uri="{FF2B5EF4-FFF2-40B4-BE49-F238E27FC236}">
                <a16:creationId xmlns:a16="http://schemas.microsoft.com/office/drawing/2014/main" xmlns="" id="{E012F0CE-C580-43BB-956D-04E77DC2A248}"/>
              </a:ext>
            </a:extLst>
          </xdr:cNvPr>
          <xdr:cNvSpPr>
            <a:spLocks/>
          </xdr:cNvSpPr>
        </xdr:nvSpPr>
        <xdr:spPr bwMode="auto">
          <a:xfrm>
            <a:off x="2892" y="1070"/>
            <a:ext cx="1002" cy="1510"/>
          </a:xfrm>
          <a:custGeom>
            <a:avLst/>
            <a:gdLst>
              <a:gd name="T0" fmla="*/ 993 w 1002"/>
              <a:gd name="T1" fmla="*/ 1510 h 1510"/>
              <a:gd name="T2" fmla="*/ 0 w 1002"/>
              <a:gd name="T3" fmla="*/ 3 h 1510"/>
              <a:gd name="T4" fmla="*/ 6 w 1002"/>
              <a:gd name="T5" fmla="*/ 0 h 1510"/>
              <a:gd name="T6" fmla="*/ 1002 w 1002"/>
              <a:gd name="T7" fmla="*/ 1504 h 1510"/>
              <a:gd name="T8" fmla="*/ 993 w 1002"/>
              <a:gd name="T9" fmla="*/ 1510 h 15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02" h="1510">
                <a:moveTo>
                  <a:pt x="993" y="1510"/>
                </a:moveTo>
                <a:lnTo>
                  <a:pt x="0" y="3"/>
                </a:lnTo>
                <a:lnTo>
                  <a:pt x="6" y="0"/>
                </a:lnTo>
                <a:lnTo>
                  <a:pt x="1002" y="1504"/>
                </a:lnTo>
                <a:lnTo>
                  <a:pt x="993" y="151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5" name="Freeform 10">
            <a:extLst>
              <a:ext uri="{FF2B5EF4-FFF2-40B4-BE49-F238E27FC236}">
                <a16:creationId xmlns:a16="http://schemas.microsoft.com/office/drawing/2014/main" xmlns="" id="{527A07D8-8E91-4D49-A60F-694A494CE424}"/>
              </a:ext>
            </a:extLst>
          </xdr:cNvPr>
          <xdr:cNvSpPr>
            <a:spLocks/>
          </xdr:cNvSpPr>
        </xdr:nvSpPr>
        <xdr:spPr bwMode="auto">
          <a:xfrm>
            <a:off x="2892" y="1070"/>
            <a:ext cx="1002" cy="1510"/>
          </a:xfrm>
          <a:custGeom>
            <a:avLst/>
            <a:gdLst>
              <a:gd name="T0" fmla="*/ 331 w 334"/>
              <a:gd name="T1" fmla="*/ 503 h 503"/>
              <a:gd name="T2" fmla="*/ 0 w 334"/>
              <a:gd name="T3" fmla="*/ 1 h 503"/>
              <a:gd name="T4" fmla="*/ 2 w 334"/>
              <a:gd name="T5" fmla="*/ 0 h 503"/>
              <a:gd name="T6" fmla="*/ 334 w 334"/>
              <a:gd name="T7" fmla="*/ 501 h 503"/>
              <a:gd name="T8" fmla="*/ 331 w 334"/>
              <a:gd name="T9" fmla="*/ 503 h 5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34" h="503">
                <a:moveTo>
                  <a:pt x="331" y="503"/>
                </a:moveTo>
                <a:lnTo>
                  <a:pt x="0" y="1"/>
                </a:lnTo>
                <a:lnTo>
                  <a:pt x="2" y="0"/>
                </a:lnTo>
                <a:lnTo>
                  <a:pt x="334" y="501"/>
                </a:lnTo>
                <a:lnTo>
                  <a:pt x="331" y="503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6" name="Freeform 11">
            <a:extLst>
              <a:ext uri="{FF2B5EF4-FFF2-40B4-BE49-F238E27FC236}">
                <a16:creationId xmlns:a16="http://schemas.microsoft.com/office/drawing/2014/main" xmlns="" id="{52793DBB-FBB2-4759-8D8D-0AD4482A4124}"/>
              </a:ext>
            </a:extLst>
          </xdr:cNvPr>
          <xdr:cNvSpPr>
            <a:spLocks/>
          </xdr:cNvSpPr>
        </xdr:nvSpPr>
        <xdr:spPr bwMode="auto">
          <a:xfrm>
            <a:off x="2889" y="1070"/>
            <a:ext cx="813" cy="1816"/>
          </a:xfrm>
          <a:custGeom>
            <a:avLst/>
            <a:gdLst>
              <a:gd name="T0" fmla="*/ 804 w 813"/>
              <a:gd name="T1" fmla="*/ 1816 h 1816"/>
              <a:gd name="T2" fmla="*/ 0 w 813"/>
              <a:gd name="T3" fmla="*/ 3 h 1816"/>
              <a:gd name="T4" fmla="*/ 6 w 813"/>
              <a:gd name="T5" fmla="*/ 0 h 1816"/>
              <a:gd name="T6" fmla="*/ 813 w 813"/>
              <a:gd name="T7" fmla="*/ 1813 h 1816"/>
              <a:gd name="T8" fmla="*/ 804 w 813"/>
              <a:gd name="T9" fmla="*/ 1816 h 18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813" h="1816">
                <a:moveTo>
                  <a:pt x="804" y="1816"/>
                </a:moveTo>
                <a:lnTo>
                  <a:pt x="0" y="3"/>
                </a:lnTo>
                <a:lnTo>
                  <a:pt x="6" y="0"/>
                </a:lnTo>
                <a:lnTo>
                  <a:pt x="813" y="1813"/>
                </a:lnTo>
                <a:lnTo>
                  <a:pt x="804" y="181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7" name="Freeform 12">
            <a:extLst>
              <a:ext uri="{FF2B5EF4-FFF2-40B4-BE49-F238E27FC236}">
                <a16:creationId xmlns:a16="http://schemas.microsoft.com/office/drawing/2014/main" xmlns="" id="{1950E14C-E8D9-4DB4-9CB5-6C7599516645}"/>
              </a:ext>
            </a:extLst>
          </xdr:cNvPr>
          <xdr:cNvSpPr>
            <a:spLocks/>
          </xdr:cNvSpPr>
        </xdr:nvSpPr>
        <xdr:spPr bwMode="auto">
          <a:xfrm>
            <a:off x="2889" y="1070"/>
            <a:ext cx="813" cy="1816"/>
          </a:xfrm>
          <a:custGeom>
            <a:avLst/>
            <a:gdLst>
              <a:gd name="T0" fmla="*/ 268 w 271"/>
              <a:gd name="T1" fmla="*/ 605 h 605"/>
              <a:gd name="T2" fmla="*/ 0 w 271"/>
              <a:gd name="T3" fmla="*/ 1 h 605"/>
              <a:gd name="T4" fmla="*/ 2 w 271"/>
              <a:gd name="T5" fmla="*/ 0 h 605"/>
              <a:gd name="T6" fmla="*/ 271 w 271"/>
              <a:gd name="T7" fmla="*/ 604 h 605"/>
              <a:gd name="T8" fmla="*/ 268 w 271"/>
              <a:gd name="T9" fmla="*/ 605 h 6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1" h="605">
                <a:moveTo>
                  <a:pt x="268" y="605"/>
                </a:moveTo>
                <a:lnTo>
                  <a:pt x="0" y="1"/>
                </a:lnTo>
                <a:lnTo>
                  <a:pt x="2" y="0"/>
                </a:lnTo>
                <a:lnTo>
                  <a:pt x="271" y="604"/>
                </a:lnTo>
                <a:lnTo>
                  <a:pt x="268" y="605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8" name="Freeform 13">
            <a:extLst>
              <a:ext uri="{FF2B5EF4-FFF2-40B4-BE49-F238E27FC236}">
                <a16:creationId xmlns:a16="http://schemas.microsoft.com/office/drawing/2014/main" xmlns="" id="{B0B444C2-C980-4224-90EA-02B96DBC3D4A}"/>
              </a:ext>
            </a:extLst>
          </xdr:cNvPr>
          <xdr:cNvSpPr>
            <a:spLocks/>
          </xdr:cNvSpPr>
        </xdr:nvSpPr>
        <xdr:spPr bwMode="auto">
          <a:xfrm>
            <a:off x="2880" y="1073"/>
            <a:ext cx="528" cy="2048"/>
          </a:xfrm>
          <a:custGeom>
            <a:avLst/>
            <a:gdLst>
              <a:gd name="T0" fmla="*/ 513 w 528"/>
              <a:gd name="T1" fmla="*/ 2048 h 2048"/>
              <a:gd name="T2" fmla="*/ 0 w 528"/>
              <a:gd name="T3" fmla="*/ 3 h 2048"/>
              <a:gd name="T4" fmla="*/ 15 w 528"/>
              <a:gd name="T5" fmla="*/ 0 h 2048"/>
              <a:gd name="T6" fmla="*/ 528 w 528"/>
              <a:gd name="T7" fmla="*/ 2045 h 2048"/>
              <a:gd name="T8" fmla="*/ 513 w 528"/>
              <a:gd name="T9" fmla="*/ 2048 h 20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28" h="2048">
                <a:moveTo>
                  <a:pt x="513" y="2048"/>
                </a:moveTo>
                <a:lnTo>
                  <a:pt x="0" y="3"/>
                </a:lnTo>
                <a:lnTo>
                  <a:pt x="15" y="0"/>
                </a:lnTo>
                <a:lnTo>
                  <a:pt x="528" y="2045"/>
                </a:lnTo>
                <a:lnTo>
                  <a:pt x="513" y="20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9" name="Freeform 14">
            <a:extLst>
              <a:ext uri="{FF2B5EF4-FFF2-40B4-BE49-F238E27FC236}">
                <a16:creationId xmlns:a16="http://schemas.microsoft.com/office/drawing/2014/main" xmlns="" id="{DC26F14C-F9AE-4143-8A36-8BED3F09C5F5}"/>
              </a:ext>
            </a:extLst>
          </xdr:cNvPr>
          <xdr:cNvSpPr>
            <a:spLocks/>
          </xdr:cNvSpPr>
        </xdr:nvSpPr>
        <xdr:spPr bwMode="auto">
          <a:xfrm>
            <a:off x="2880" y="1073"/>
            <a:ext cx="528" cy="2048"/>
          </a:xfrm>
          <a:custGeom>
            <a:avLst/>
            <a:gdLst>
              <a:gd name="T0" fmla="*/ 171 w 176"/>
              <a:gd name="T1" fmla="*/ 682 h 682"/>
              <a:gd name="T2" fmla="*/ 0 w 176"/>
              <a:gd name="T3" fmla="*/ 1 h 682"/>
              <a:gd name="T4" fmla="*/ 5 w 176"/>
              <a:gd name="T5" fmla="*/ 0 h 682"/>
              <a:gd name="T6" fmla="*/ 176 w 176"/>
              <a:gd name="T7" fmla="*/ 681 h 682"/>
              <a:gd name="T8" fmla="*/ 171 w 176"/>
              <a:gd name="T9" fmla="*/ 682 h 6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6" h="682">
                <a:moveTo>
                  <a:pt x="171" y="682"/>
                </a:moveTo>
                <a:lnTo>
                  <a:pt x="0" y="1"/>
                </a:lnTo>
                <a:lnTo>
                  <a:pt x="5" y="0"/>
                </a:lnTo>
                <a:lnTo>
                  <a:pt x="176" y="681"/>
                </a:lnTo>
                <a:lnTo>
                  <a:pt x="171" y="68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0" name="Freeform 15">
            <a:extLst>
              <a:ext uri="{FF2B5EF4-FFF2-40B4-BE49-F238E27FC236}">
                <a16:creationId xmlns:a16="http://schemas.microsoft.com/office/drawing/2014/main" xmlns="" id="{86CEDBFA-2082-48AF-8E64-2642D60445AF}"/>
              </a:ext>
            </a:extLst>
          </xdr:cNvPr>
          <xdr:cNvSpPr>
            <a:spLocks/>
          </xdr:cNvSpPr>
        </xdr:nvSpPr>
        <xdr:spPr bwMode="auto">
          <a:xfrm>
            <a:off x="2871" y="1073"/>
            <a:ext cx="201" cy="2156"/>
          </a:xfrm>
          <a:custGeom>
            <a:avLst/>
            <a:gdLst>
              <a:gd name="T0" fmla="*/ 177 w 201"/>
              <a:gd name="T1" fmla="*/ 2156 h 2156"/>
              <a:gd name="T2" fmla="*/ 0 w 201"/>
              <a:gd name="T3" fmla="*/ 3 h 2156"/>
              <a:gd name="T4" fmla="*/ 27 w 201"/>
              <a:gd name="T5" fmla="*/ 0 h 2156"/>
              <a:gd name="T6" fmla="*/ 201 w 201"/>
              <a:gd name="T7" fmla="*/ 2153 h 2156"/>
              <a:gd name="T8" fmla="*/ 177 w 201"/>
              <a:gd name="T9" fmla="*/ 2156 h 21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01" h="2156">
                <a:moveTo>
                  <a:pt x="177" y="2156"/>
                </a:moveTo>
                <a:lnTo>
                  <a:pt x="0" y="3"/>
                </a:lnTo>
                <a:lnTo>
                  <a:pt x="27" y="0"/>
                </a:lnTo>
                <a:lnTo>
                  <a:pt x="201" y="2153"/>
                </a:lnTo>
                <a:lnTo>
                  <a:pt x="177" y="215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1" name="Freeform 16">
            <a:extLst>
              <a:ext uri="{FF2B5EF4-FFF2-40B4-BE49-F238E27FC236}">
                <a16:creationId xmlns:a16="http://schemas.microsoft.com/office/drawing/2014/main" xmlns="" id="{C22BEE04-1BCB-4590-910B-4BA4B63E491A}"/>
              </a:ext>
            </a:extLst>
          </xdr:cNvPr>
          <xdr:cNvSpPr>
            <a:spLocks/>
          </xdr:cNvSpPr>
        </xdr:nvSpPr>
        <xdr:spPr bwMode="auto">
          <a:xfrm>
            <a:off x="2871" y="1073"/>
            <a:ext cx="201" cy="2156"/>
          </a:xfrm>
          <a:custGeom>
            <a:avLst/>
            <a:gdLst>
              <a:gd name="T0" fmla="*/ 59 w 67"/>
              <a:gd name="T1" fmla="*/ 718 h 718"/>
              <a:gd name="T2" fmla="*/ 0 w 67"/>
              <a:gd name="T3" fmla="*/ 1 h 718"/>
              <a:gd name="T4" fmla="*/ 9 w 67"/>
              <a:gd name="T5" fmla="*/ 0 h 718"/>
              <a:gd name="T6" fmla="*/ 67 w 67"/>
              <a:gd name="T7" fmla="*/ 717 h 718"/>
              <a:gd name="T8" fmla="*/ 59 w 67"/>
              <a:gd name="T9" fmla="*/ 718 h 7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7" h="718">
                <a:moveTo>
                  <a:pt x="59" y="718"/>
                </a:moveTo>
                <a:lnTo>
                  <a:pt x="0" y="1"/>
                </a:lnTo>
                <a:lnTo>
                  <a:pt x="9" y="0"/>
                </a:lnTo>
                <a:lnTo>
                  <a:pt x="67" y="717"/>
                </a:lnTo>
                <a:lnTo>
                  <a:pt x="59" y="718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2" name="Freeform 17">
            <a:extLst>
              <a:ext uri="{FF2B5EF4-FFF2-40B4-BE49-F238E27FC236}">
                <a16:creationId xmlns:a16="http://schemas.microsoft.com/office/drawing/2014/main" xmlns="" id="{4491B6A9-31A4-4FFA-A6F3-5A244E7E1D38}"/>
              </a:ext>
            </a:extLst>
          </xdr:cNvPr>
          <xdr:cNvSpPr>
            <a:spLocks/>
          </xdr:cNvSpPr>
        </xdr:nvSpPr>
        <xdr:spPr bwMode="auto">
          <a:xfrm>
            <a:off x="2694" y="1073"/>
            <a:ext cx="186" cy="2174"/>
          </a:xfrm>
          <a:custGeom>
            <a:avLst/>
            <a:gdLst>
              <a:gd name="T0" fmla="*/ 0 w 186"/>
              <a:gd name="T1" fmla="*/ 2171 h 2174"/>
              <a:gd name="T2" fmla="*/ 183 w 186"/>
              <a:gd name="T3" fmla="*/ 0 h 2174"/>
              <a:gd name="T4" fmla="*/ 186 w 186"/>
              <a:gd name="T5" fmla="*/ 3 h 2174"/>
              <a:gd name="T6" fmla="*/ 3 w 186"/>
              <a:gd name="T7" fmla="*/ 2174 h 2174"/>
              <a:gd name="T8" fmla="*/ 0 w 186"/>
              <a:gd name="T9" fmla="*/ 2171 h 21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6" h="2174">
                <a:moveTo>
                  <a:pt x="0" y="2171"/>
                </a:moveTo>
                <a:lnTo>
                  <a:pt x="183" y="0"/>
                </a:lnTo>
                <a:lnTo>
                  <a:pt x="186" y="3"/>
                </a:lnTo>
                <a:lnTo>
                  <a:pt x="3" y="2174"/>
                </a:lnTo>
                <a:lnTo>
                  <a:pt x="0" y="217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3" name="Freeform 18">
            <a:extLst>
              <a:ext uri="{FF2B5EF4-FFF2-40B4-BE49-F238E27FC236}">
                <a16:creationId xmlns:a16="http://schemas.microsoft.com/office/drawing/2014/main" xmlns="" id="{DBDBED33-4330-4D91-9AD5-755AFB52E477}"/>
              </a:ext>
            </a:extLst>
          </xdr:cNvPr>
          <xdr:cNvSpPr>
            <a:spLocks/>
          </xdr:cNvSpPr>
        </xdr:nvSpPr>
        <xdr:spPr bwMode="auto">
          <a:xfrm>
            <a:off x="2694" y="1073"/>
            <a:ext cx="186" cy="2174"/>
          </a:xfrm>
          <a:custGeom>
            <a:avLst/>
            <a:gdLst>
              <a:gd name="T0" fmla="*/ 0 w 62"/>
              <a:gd name="T1" fmla="*/ 723 h 724"/>
              <a:gd name="T2" fmla="*/ 61 w 62"/>
              <a:gd name="T3" fmla="*/ 0 h 724"/>
              <a:gd name="T4" fmla="*/ 62 w 62"/>
              <a:gd name="T5" fmla="*/ 1 h 724"/>
              <a:gd name="T6" fmla="*/ 1 w 62"/>
              <a:gd name="T7" fmla="*/ 724 h 724"/>
              <a:gd name="T8" fmla="*/ 0 w 62"/>
              <a:gd name="T9" fmla="*/ 723 h 7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2" h="724">
                <a:moveTo>
                  <a:pt x="0" y="723"/>
                </a:moveTo>
                <a:lnTo>
                  <a:pt x="61" y="0"/>
                </a:lnTo>
                <a:lnTo>
                  <a:pt x="62" y="1"/>
                </a:lnTo>
                <a:lnTo>
                  <a:pt x="1" y="724"/>
                </a:lnTo>
                <a:lnTo>
                  <a:pt x="0" y="723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4" name="Freeform 19">
            <a:extLst>
              <a:ext uri="{FF2B5EF4-FFF2-40B4-BE49-F238E27FC236}">
                <a16:creationId xmlns:a16="http://schemas.microsoft.com/office/drawing/2014/main" xmlns="" id="{25E84276-7EAA-480E-BEA2-4D09EA0B7351}"/>
              </a:ext>
            </a:extLst>
          </xdr:cNvPr>
          <xdr:cNvSpPr>
            <a:spLocks/>
          </xdr:cNvSpPr>
        </xdr:nvSpPr>
        <xdr:spPr bwMode="auto">
          <a:xfrm>
            <a:off x="1785" y="1067"/>
            <a:ext cx="1083" cy="1162"/>
          </a:xfrm>
          <a:custGeom>
            <a:avLst/>
            <a:gdLst>
              <a:gd name="T0" fmla="*/ 0 w 1083"/>
              <a:gd name="T1" fmla="*/ 1159 h 1162"/>
              <a:gd name="T2" fmla="*/ 1080 w 1083"/>
              <a:gd name="T3" fmla="*/ 0 h 1162"/>
              <a:gd name="T4" fmla="*/ 1083 w 1083"/>
              <a:gd name="T5" fmla="*/ 3 h 1162"/>
              <a:gd name="T6" fmla="*/ 3 w 1083"/>
              <a:gd name="T7" fmla="*/ 1162 h 1162"/>
              <a:gd name="T8" fmla="*/ 0 w 1083"/>
              <a:gd name="T9" fmla="*/ 1159 h 1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83" h="1162">
                <a:moveTo>
                  <a:pt x="0" y="1159"/>
                </a:moveTo>
                <a:lnTo>
                  <a:pt x="1080" y="0"/>
                </a:lnTo>
                <a:lnTo>
                  <a:pt x="1083" y="3"/>
                </a:lnTo>
                <a:lnTo>
                  <a:pt x="3" y="1162"/>
                </a:lnTo>
                <a:lnTo>
                  <a:pt x="0" y="115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5" name="Freeform 20">
            <a:extLst>
              <a:ext uri="{FF2B5EF4-FFF2-40B4-BE49-F238E27FC236}">
                <a16:creationId xmlns:a16="http://schemas.microsoft.com/office/drawing/2014/main" xmlns="" id="{B4CE4558-D1B2-4A14-8887-EAF21E09FE2C}"/>
              </a:ext>
            </a:extLst>
          </xdr:cNvPr>
          <xdr:cNvSpPr>
            <a:spLocks/>
          </xdr:cNvSpPr>
        </xdr:nvSpPr>
        <xdr:spPr bwMode="auto">
          <a:xfrm>
            <a:off x="1785" y="1067"/>
            <a:ext cx="1083" cy="1162"/>
          </a:xfrm>
          <a:custGeom>
            <a:avLst/>
            <a:gdLst>
              <a:gd name="T0" fmla="*/ 0 w 361"/>
              <a:gd name="T1" fmla="*/ 386 h 387"/>
              <a:gd name="T2" fmla="*/ 360 w 361"/>
              <a:gd name="T3" fmla="*/ 0 h 387"/>
              <a:gd name="T4" fmla="*/ 361 w 361"/>
              <a:gd name="T5" fmla="*/ 1 h 387"/>
              <a:gd name="T6" fmla="*/ 1 w 361"/>
              <a:gd name="T7" fmla="*/ 387 h 387"/>
              <a:gd name="T8" fmla="*/ 0 w 361"/>
              <a:gd name="T9" fmla="*/ 386 h 3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61" h="387">
                <a:moveTo>
                  <a:pt x="0" y="386"/>
                </a:moveTo>
                <a:lnTo>
                  <a:pt x="360" y="0"/>
                </a:lnTo>
                <a:lnTo>
                  <a:pt x="361" y="1"/>
                </a:lnTo>
                <a:lnTo>
                  <a:pt x="1" y="387"/>
                </a:lnTo>
                <a:lnTo>
                  <a:pt x="0" y="38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6" name="Freeform 21">
            <a:extLst>
              <a:ext uri="{FF2B5EF4-FFF2-40B4-BE49-F238E27FC236}">
                <a16:creationId xmlns:a16="http://schemas.microsoft.com/office/drawing/2014/main" xmlns="" id="{5D37257D-0E12-4C10-A5C9-4A74CA3CEB25}"/>
              </a:ext>
            </a:extLst>
          </xdr:cNvPr>
          <xdr:cNvSpPr>
            <a:spLocks/>
          </xdr:cNvSpPr>
        </xdr:nvSpPr>
        <xdr:spPr bwMode="auto">
          <a:xfrm>
            <a:off x="3063" y="1133"/>
            <a:ext cx="183" cy="2096"/>
          </a:xfrm>
          <a:custGeom>
            <a:avLst/>
            <a:gdLst>
              <a:gd name="T0" fmla="*/ 0 w 183"/>
              <a:gd name="T1" fmla="*/ 2096 h 2096"/>
              <a:gd name="T2" fmla="*/ 180 w 183"/>
              <a:gd name="T3" fmla="*/ 0 h 2096"/>
              <a:gd name="T4" fmla="*/ 183 w 183"/>
              <a:gd name="T5" fmla="*/ 0 h 2096"/>
              <a:gd name="T6" fmla="*/ 3 w 183"/>
              <a:gd name="T7" fmla="*/ 2096 h 2096"/>
              <a:gd name="T8" fmla="*/ 0 w 183"/>
              <a:gd name="T9" fmla="*/ 2096 h 20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3" h="2096">
                <a:moveTo>
                  <a:pt x="0" y="2096"/>
                </a:moveTo>
                <a:lnTo>
                  <a:pt x="180" y="0"/>
                </a:lnTo>
                <a:lnTo>
                  <a:pt x="183" y="0"/>
                </a:lnTo>
                <a:lnTo>
                  <a:pt x="3" y="2096"/>
                </a:lnTo>
                <a:lnTo>
                  <a:pt x="0" y="209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7" name="Freeform 22">
            <a:extLst>
              <a:ext uri="{FF2B5EF4-FFF2-40B4-BE49-F238E27FC236}">
                <a16:creationId xmlns:a16="http://schemas.microsoft.com/office/drawing/2014/main" xmlns="" id="{E15760AF-2285-42B7-858B-7DE28767CC1B}"/>
              </a:ext>
            </a:extLst>
          </xdr:cNvPr>
          <xdr:cNvSpPr>
            <a:spLocks/>
          </xdr:cNvSpPr>
        </xdr:nvSpPr>
        <xdr:spPr bwMode="auto">
          <a:xfrm>
            <a:off x="3063" y="1133"/>
            <a:ext cx="183" cy="2096"/>
          </a:xfrm>
          <a:custGeom>
            <a:avLst/>
            <a:gdLst>
              <a:gd name="T0" fmla="*/ 0 w 61"/>
              <a:gd name="T1" fmla="*/ 698 h 698"/>
              <a:gd name="T2" fmla="*/ 60 w 61"/>
              <a:gd name="T3" fmla="*/ 0 h 698"/>
              <a:gd name="T4" fmla="*/ 61 w 61"/>
              <a:gd name="T5" fmla="*/ 0 h 698"/>
              <a:gd name="T6" fmla="*/ 1 w 61"/>
              <a:gd name="T7" fmla="*/ 698 h 698"/>
              <a:gd name="T8" fmla="*/ 0 w 61"/>
              <a:gd name="T9" fmla="*/ 698 h 6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1" h="698">
                <a:moveTo>
                  <a:pt x="0" y="698"/>
                </a:moveTo>
                <a:lnTo>
                  <a:pt x="60" y="0"/>
                </a:lnTo>
                <a:lnTo>
                  <a:pt x="61" y="0"/>
                </a:lnTo>
                <a:lnTo>
                  <a:pt x="1" y="698"/>
                </a:lnTo>
                <a:lnTo>
                  <a:pt x="0" y="698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8" name="Freeform 23">
            <a:extLst>
              <a:ext uri="{FF2B5EF4-FFF2-40B4-BE49-F238E27FC236}">
                <a16:creationId xmlns:a16="http://schemas.microsoft.com/office/drawing/2014/main" xmlns="" id="{4B68E218-38D7-4364-996B-1F179E0FEE93}"/>
              </a:ext>
            </a:extLst>
          </xdr:cNvPr>
          <xdr:cNvSpPr>
            <a:spLocks/>
          </xdr:cNvSpPr>
        </xdr:nvSpPr>
        <xdr:spPr bwMode="auto">
          <a:xfrm>
            <a:off x="2544" y="1097"/>
            <a:ext cx="678" cy="12"/>
          </a:xfrm>
          <a:custGeom>
            <a:avLst/>
            <a:gdLst>
              <a:gd name="T0" fmla="*/ 0 w 678"/>
              <a:gd name="T1" fmla="*/ 0 h 12"/>
              <a:gd name="T2" fmla="*/ 678 w 678"/>
              <a:gd name="T3" fmla="*/ 9 h 12"/>
              <a:gd name="T4" fmla="*/ 678 w 678"/>
              <a:gd name="T5" fmla="*/ 12 h 12"/>
              <a:gd name="T6" fmla="*/ 0 w 678"/>
              <a:gd name="T7" fmla="*/ 3 h 12"/>
              <a:gd name="T8" fmla="*/ 0 w 678"/>
              <a:gd name="T9" fmla="*/ 0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78" h="12">
                <a:moveTo>
                  <a:pt x="0" y="0"/>
                </a:moveTo>
                <a:lnTo>
                  <a:pt x="678" y="9"/>
                </a:lnTo>
                <a:lnTo>
                  <a:pt x="678" y="12"/>
                </a:lnTo>
                <a:lnTo>
                  <a:pt x="0" y="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9" name="Freeform 24">
            <a:extLst>
              <a:ext uri="{FF2B5EF4-FFF2-40B4-BE49-F238E27FC236}">
                <a16:creationId xmlns:a16="http://schemas.microsoft.com/office/drawing/2014/main" xmlns="" id="{68F6E7FB-0682-4230-B77F-F8E01B447092}"/>
              </a:ext>
            </a:extLst>
          </xdr:cNvPr>
          <xdr:cNvSpPr>
            <a:spLocks/>
          </xdr:cNvSpPr>
        </xdr:nvSpPr>
        <xdr:spPr bwMode="auto">
          <a:xfrm>
            <a:off x="2544" y="1097"/>
            <a:ext cx="678" cy="12"/>
          </a:xfrm>
          <a:custGeom>
            <a:avLst/>
            <a:gdLst>
              <a:gd name="T0" fmla="*/ 0 w 226"/>
              <a:gd name="T1" fmla="*/ 0 h 4"/>
              <a:gd name="T2" fmla="*/ 226 w 226"/>
              <a:gd name="T3" fmla="*/ 3 h 4"/>
              <a:gd name="T4" fmla="*/ 226 w 226"/>
              <a:gd name="T5" fmla="*/ 4 h 4"/>
              <a:gd name="T6" fmla="*/ 0 w 226"/>
              <a:gd name="T7" fmla="*/ 1 h 4"/>
              <a:gd name="T8" fmla="*/ 0 w 226"/>
              <a:gd name="T9" fmla="*/ 0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26" h="4">
                <a:moveTo>
                  <a:pt x="0" y="0"/>
                </a:moveTo>
                <a:lnTo>
                  <a:pt x="226" y="3"/>
                </a:lnTo>
                <a:lnTo>
                  <a:pt x="226" y="4"/>
                </a:ln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0" name="Freeform 25">
            <a:extLst>
              <a:ext uri="{FF2B5EF4-FFF2-40B4-BE49-F238E27FC236}">
                <a16:creationId xmlns:a16="http://schemas.microsoft.com/office/drawing/2014/main" xmlns="" id="{752FCCDB-D4AF-40A2-A451-9046BC072AD7}"/>
              </a:ext>
            </a:extLst>
          </xdr:cNvPr>
          <xdr:cNvSpPr>
            <a:spLocks/>
          </xdr:cNvSpPr>
        </xdr:nvSpPr>
        <xdr:spPr bwMode="auto">
          <a:xfrm>
            <a:off x="3579" y="1295"/>
            <a:ext cx="372" cy="577"/>
          </a:xfrm>
          <a:custGeom>
            <a:avLst/>
            <a:gdLst>
              <a:gd name="T0" fmla="*/ 369 w 372"/>
              <a:gd name="T1" fmla="*/ 577 h 577"/>
              <a:gd name="T2" fmla="*/ 0 w 372"/>
              <a:gd name="T3" fmla="*/ 3 h 577"/>
              <a:gd name="T4" fmla="*/ 3 w 372"/>
              <a:gd name="T5" fmla="*/ 0 h 577"/>
              <a:gd name="T6" fmla="*/ 372 w 372"/>
              <a:gd name="T7" fmla="*/ 574 h 577"/>
              <a:gd name="T8" fmla="*/ 369 w 372"/>
              <a:gd name="T9" fmla="*/ 577 h 5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2" h="577">
                <a:moveTo>
                  <a:pt x="369" y="577"/>
                </a:moveTo>
                <a:lnTo>
                  <a:pt x="0" y="3"/>
                </a:lnTo>
                <a:lnTo>
                  <a:pt x="3" y="0"/>
                </a:lnTo>
                <a:lnTo>
                  <a:pt x="372" y="574"/>
                </a:lnTo>
                <a:lnTo>
                  <a:pt x="369" y="57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1" name="Freeform 26">
            <a:extLst>
              <a:ext uri="{FF2B5EF4-FFF2-40B4-BE49-F238E27FC236}">
                <a16:creationId xmlns:a16="http://schemas.microsoft.com/office/drawing/2014/main" xmlns="" id="{718AD9E7-8C7E-4B04-B8DF-F3B99DD6968C}"/>
              </a:ext>
            </a:extLst>
          </xdr:cNvPr>
          <xdr:cNvSpPr>
            <a:spLocks/>
          </xdr:cNvSpPr>
        </xdr:nvSpPr>
        <xdr:spPr bwMode="auto">
          <a:xfrm>
            <a:off x="3579" y="1295"/>
            <a:ext cx="372" cy="577"/>
          </a:xfrm>
          <a:custGeom>
            <a:avLst/>
            <a:gdLst>
              <a:gd name="T0" fmla="*/ 123 w 124"/>
              <a:gd name="T1" fmla="*/ 192 h 192"/>
              <a:gd name="T2" fmla="*/ 0 w 124"/>
              <a:gd name="T3" fmla="*/ 1 h 192"/>
              <a:gd name="T4" fmla="*/ 1 w 124"/>
              <a:gd name="T5" fmla="*/ 0 h 192"/>
              <a:gd name="T6" fmla="*/ 124 w 124"/>
              <a:gd name="T7" fmla="*/ 191 h 192"/>
              <a:gd name="T8" fmla="*/ 123 w 124"/>
              <a:gd name="T9" fmla="*/ 192 h 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4" h="192">
                <a:moveTo>
                  <a:pt x="123" y="192"/>
                </a:moveTo>
                <a:lnTo>
                  <a:pt x="0" y="1"/>
                </a:lnTo>
                <a:lnTo>
                  <a:pt x="1" y="0"/>
                </a:lnTo>
                <a:lnTo>
                  <a:pt x="124" y="191"/>
                </a:lnTo>
                <a:lnTo>
                  <a:pt x="123" y="19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2" name="Freeform 27">
            <a:extLst>
              <a:ext uri="{FF2B5EF4-FFF2-40B4-BE49-F238E27FC236}">
                <a16:creationId xmlns:a16="http://schemas.microsoft.com/office/drawing/2014/main" xmlns="" id="{52EA6FCA-95CC-42DC-AB51-883A422433F8}"/>
              </a:ext>
            </a:extLst>
          </xdr:cNvPr>
          <xdr:cNvSpPr>
            <a:spLocks/>
          </xdr:cNvSpPr>
        </xdr:nvSpPr>
        <xdr:spPr bwMode="auto">
          <a:xfrm>
            <a:off x="3405" y="1301"/>
            <a:ext cx="162" cy="1820"/>
          </a:xfrm>
          <a:custGeom>
            <a:avLst/>
            <a:gdLst>
              <a:gd name="T0" fmla="*/ 0 w 162"/>
              <a:gd name="T1" fmla="*/ 1820 h 1820"/>
              <a:gd name="T2" fmla="*/ 159 w 162"/>
              <a:gd name="T3" fmla="*/ 0 h 1820"/>
              <a:gd name="T4" fmla="*/ 162 w 162"/>
              <a:gd name="T5" fmla="*/ 0 h 1820"/>
              <a:gd name="T6" fmla="*/ 6 w 162"/>
              <a:gd name="T7" fmla="*/ 1820 h 1820"/>
              <a:gd name="T8" fmla="*/ 0 w 162"/>
              <a:gd name="T9" fmla="*/ 1820 h 18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2" h="1820">
                <a:moveTo>
                  <a:pt x="0" y="1820"/>
                </a:moveTo>
                <a:lnTo>
                  <a:pt x="159" y="0"/>
                </a:lnTo>
                <a:lnTo>
                  <a:pt x="162" y="0"/>
                </a:lnTo>
                <a:lnTo>
                  <a:pt x="6" y="1820"/>
                </a:lnTo>
                <a:lnTo>
                  <a:pt x="0" y="18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3" name="Freeform 28">
            <a:extLst>
              <a:ext uri="{FF2B5EF4-FFF2-40B4-BE49-F238E27FC236}">
                <a16:creationId xmlns:a16="http://schemas.microsoft.com/office/drawing/2014/main" xmlns="" id="{4F19A51C-5860-455E-BA74-623FA769DD68}"/>
              </a:ext>
            </a:extLst>
          </xdr:cNvPr>
          <xdr:cNvSpPr>
            <a:spLocks/>
          </xdr:cNvSpPr>
        </xdr:nvSpPr>
        <xdr:spPr bwMode="auto">
          <a:xfrm>
            <a:off x="3405" y="1301"/>
            <a:ext cx="162" cy="1820"/>
          </a:xfrm>
          <a:custGeom>
            <a:avLst/>
            <a:gdLst>
              <a:gd name="T0" fmla="*/ 0 w 54"/>
              <a:gd name="T1" fmla="*/ 606 h 606"/>
              <a:gd name="T2" fmla="*/ 53 w 54"/>
              <a:gd name="T3" fmla="*/ 0 h 606"/>
              <a:gd name="T4" fmla="*/ 54 w 54"/>
              <a:gd name="T5" fmla="*/ 0 h 606"/>
              <a:gd name="T6" fmla="*/ 2 w 54"/>
              <a:gd name="T7" fmla="*/ 606 h 606"/>
              <a:gd name="T8" fmla="*/ 0 w 54"/>
              <a:gd name="T9" fmla="*/ 606 h 6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4" h="606">
                <a:moveTo>
                  <a:pt x="0" y="606"/>
                </a:moveTo>
                <a:lnTo>
                  <a:pt x="53" y="0"/>
                </a:lnTo>
                <a:lnTo>
                  <a:pt x="54" y="0"/>
                </a:lnTo>
                <a:lnTo>
                  <a:pt x="2" y="606"/>
                </a:lnTo>
                <a:lnTo>
                  <a:pt x="0" y="60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4" name="Freeform 29">
            <a:extLst>
              <a:ext uri="{FF2B5EF4-FFF2-40B4-BE49-F238E27FC236}">
                <a16:creationId xmlns:a16="http://schemas.microsoft.com/office/drawing/2014/main" xmlns="" id="{4E0091E9-DCF4-46F7-9657-421444D9C20D}"/>
              </a:ext>
            </a:extLst>
          </xdr:cNvPr>
          <xdr:cNvSpPr>
            <a:spLocks/>
          </xdr:cNvSpPr>
        </xdr:nvSpPr>
        <xdr:spPr bwMode="auto">
          <a:xfrm>
            <a:off x="3063" y="1298"/>
            <a:ext cx="501" cy="1931"/>
          </a:xfrm>
          <a:custGeom>
            <a:avLst/>
            <a:gdLst>
              <a:gd name="T0" fmla="*/ 0 w 501"/>
              <a:gd name="T1" fmla="*/ 1931 h 1931"/>
              <a:gd name="T2" fmla="*/ 495 w 501"/>
              <a:gd name="T3" fmla="*/ 0 h 1931"/>
              <a:gd name="T4" fmla="*/ 501 w 501"/>
              <a:gd name="T5" fmla="*/ 3 h 1931"/>
              <a:gd name="T6" fmla="*/ 9 w 501"/>
              <a:gd name="T7" fmla="*/ 1931 h 1931"/>
              <a:gd name="T8" fmla="*/ 0 w 501"/>
              <a:gd name="T9" fmla="*/ 1931 h 19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01" h="1931">
                <a:moveTo>
                  <a:pt x="0" y="1931"/>
                </a:moveTo>
                <a:lnTo>
                  <a:pt x="495" y="0"/>
                </a:lnTo>
                <a:lnTo>
                  <a:pt x="501" y="3"/>
                </a:lnTo>
                <a:lnTo>
                  <a:pt x="9" y="1931"/>
                </a:lnTo>
                <a:lnTo>
                  <a:pt x="0" y="193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5" name="Freeform 30">
            <a:extLst>
              <a:ext uri="{FF2B5EF4-FFF2-40B4-BE49-F238E27FC236}">
                <a16:creationId xmlns:a16="http://schemas.microsoft.com/office/drawing/2014/main" xmlns="" id="{BCBD7C8D-B7EE-4B2A-B280-DD8C63A3B037}"/>
              </a:ext>
            </a:extLst>
          </xdr:cNvPr>
          <xdr:cNvSpPr>
            <a:spLocks/>
          </xdr:cNvSpPr>
        </xdr:nvSpPr>
        <xdr:spPr bwMode="auto">
          <a:xfrm>
            <a:off x="3063" y="1298"/>
            <a:ext cx="501" cy="1931"/>
          </a:xfrm>
          <a:custGeom>
            <a:avLst/>
            <a:gdLst>
              <a:gd name="T0" fmla="*/ 0 w 167"/>
              <a:gd name="T1" fmla="*/ 643 h 643"/>
              <a:gd name="T2" fmla="*/ 165 w 167"/>
              <a:gd name="T3" fmla="*/ 0 h 643"/>
              <a:gd name="T4" fmla="*/ 167 w 167"/>
              <a:gd name="T5" fmla="*/ 1 h 643"/>
              <a:gd name="T6" fmla="*/ 3 w 167"/>
              <a:gd name="T7" fmla="*/ 643 h 643"/>
              <a:gd name="T8" fmla="*/ 0 w 167"/>
              <a:gd name="T9" fmla="*/ 643 h 6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7" h="643">
                <a:moveTo>
                  <a:pt x="0" y="643"/>
                </a:moveTo>
                <a:lnTo>
                  <a:pt x="165" y="0"/>
                </a:lnTo>
                <a:lnTo>
                  <a:pt x="167" y="1"/>
                </a:lnTo>
                <a:lnTo>
                  <a:pt x="3" y="643"/>
                </a:lnTo>
                <a:lnTo>
                  <a:pt x="0" y="643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6" name="Freeform 31">
            <a:extLst>
              <a:ext uri="{FF2B5EF4-FFF2-40B4-BE49-F238E27FC236}">
                <a16:creationId xmlns:a16="http://schemas.microsoft.com/office/drawing/2014/main" xmlns="" id="{D10993E3-2A5F-406C-B54B-22E28A4B91C3}"/>
              </a:ext>
            </a:extLst>
          </xdr:cNvPr>
          <xdr:cNvSpPr>
            <a:spLocks/>
          </xdr:cNvSpPr>
        </xdr:nvSpPr>
        <xdr:spPr bwMode="auto">
          <a:xfrm>
            <a:off x="3411" y="1572"/>
            <a:ext cx="402" cy="1549"/>
          </a:xfrm>
          <a:custGeom>
            <a:avLst/>
            <a:gdLst>
              <a:gd name="T0" fmla="*/ 0 w 402"/>
              <a:gd name="T1" fmla="*/ 1549 h 1549"/>
              <a:gd name="T2" fmla="*/ 399 w 402"/>
              <a:gd name="T3" fmla="*/ 0 h 1549"/>
              <a:gd name="T4" fmla="*/ 402 w 402"/>
              <a:gd name="T5" fmla="*/ 3 h 1549"/>
              <a:gd name="T6" fmla="*/ 3 w 402"/>
              <a:gd name="T7" fmla="*/ 1549 h 1549"/>
              <a:gd name="T8" fmla="*/ 0 w 402"/>
              <a:gd name="T9" fmla="*/ 1549 h 15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02" h="1549">
                <a:moveTo>
                  <a:pt x="0" y="1549"/>
                </a:moveTo>
                <a:lnTo>
                  <a:pt x="399" y="0"/>
                </a:lnTo>
                <a:lnTo>
                  <a:pt x="402" y="3"/>
                </a:lnTo>
                <a:lnTo>
                  <a:pt x="3" y="1549"/>
                </a:lnTo>
                <a:lnTo>
                  <a:pt x="0" y="154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7" name="Freeform 32">
            <a:extLst>
              <a:ext uri="{FF2B5EF4-FFF2-40B4-BE49-F238E27FC236}">
                <a16:creationId xmlns:a16="http://schemas.microsoft.com/office/drawing/2014/main" xmlns="" id="{70C811F7-3C72-4FD9-9AC7-083AEB362725}"/>
              </a:ext>
            </a:extLst>
          </xdr:cNvPr>
          <xdr:cNvSpPr>
            <a:spLocks/>
          </xdr:cNvSpPr>
        </xdr:nvSpPr>
        <xdr:spPr bwMode="auto">
          <a:xfrm>
            <a:off x="3411" y="1572"/>
            <a:ext cx="402" cy="1549"/>
          </a:xfrm>
          <a:custGeom>
            <a:avLst/>
            <a:gdLst>
              <a:gd name="T0" fmla="*/ 0 w 134"/>
              <a:gd name="T1" fmla="*/ 516 h 516"/>
              <a:gd name="T2" fmla="*/ 133 w 134"/>
              <a:gd name="T3" fmla="*/ 0 h 516"/>
              <a:gd name="T4" fmla="*/ 134 w 134"/>
              <a:gd name="T5" fmla="*/ 1 h 516"/>
              <a:gd name="T6" fmla="*/ 1 w 134"/>
              <a:gd name="T7" fmla="*/ 516 h 516"/>
              <a:gd name="T8" fmla="*/ 0 w 134"/>
              <a:gd name="T9" fmla="*/ 516 h 5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4" h="516">
                <a:moveTo>
                  <a:pt x="0" y="516"/>
                </a:moveTo>
                <a:lnTo>
                  <a:pt x="133" y="0"/>
                </a:lnTo>
                <a:lnTo>
                  <a:pt x="134" y="1"/>
                </a:lnTo>
                <a:lnTo>
                  <a:pt x="1" y="516"/>
                </a:lnTo>
                <a:lnTo>
                  <a:pt x="0" y="51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8" name="Freeform 33">
            <a:extLst>
              <a:ext uri="{FF2B5EF4-FFF2-40B4-BE49-F238E27FC236}">
                <a16:creationId xmlns:a16="http://schemas.microsoft.com/office/drawing/2014/main" xmlns="" id="{4EEF26BF-51CD-4A41-A156-837F7E945F2F}"/>
              </a:ext>
            </a:extLst>
          </xdr:cNvPr>
          <xdr:cNvSpPr>
            <a:spLocks/>
          </xdr:cNvSpPr>
        </xdr:nvSpPr>
        <xdr:spPr bwMode="auto">
          <a:xfrm>
            <a:off x="3069" y="1572"/>
            <a:ext cx="741" cy="1660"/>
          </a:xfrm>
          <a:custGeom>
            <a:avLst/>
            <a:gdLst>
              <a:gd name="T0" fmla="*/ 0 w 741"/>
              <a:gd name="T1" fmla="*/ 1657 h 1660"/>
              <a:gd name="T2" fmla="*/ 738 w 741"/>
              <a:gd name="T3" fmla="*/ 0 h 1660"/>
              <a:gd name="T4" fmla="*/ 741 w 741"/>
              <a:gd name="T5" fmla="*/ 0 h 1660"/>
              <a:gd name="T6" fmla="*/ 3 w 741"/>
              <a:gd name="T7" fmla="*/ 1660 h 1660"/>
              <a:gd name="T8" fmla="*/ 0 w 741"/>
              <a:gd name="T9" fmla="*/ 1657 h 16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41" h="1660">
                <a:moveTo>
                  <a:pt x="0" y="1657"/>
                </a:moveTo>
                <a:lnTo>
                  <a:pt x="738" y="0"/>
                </a:lnTo>
                <a:lnTo>
                  <a:pt x="741" y="0"/>
                </a:lnTo>
                <a:lnTo>
                  <a:pt x="3" y="1660"/>
                </a:lnTo>
                <a:lnTo>
                  <a:pt x="0" y="16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9" name="Freeform 34">
            <a:extLst>
              <a:ext uri="{FF2B5EF4-FFF2-40B4-BE49-F238E27FC236}">
                <a16:creationId xmlns:a16="http://schemas.microsoft.com/office/drawing/2014/main" xmlns="" id="{4ACA612E-516F-484A-B88D-D87BC436BE62}"/>
              </a:ext>
            </a:extLst>
          </xdr:cNvPr>
          <xdr:cNvSpPr>
            <a:spLocks/>
          </xdr:cNvSpPr>
        </xdr:nvSpPr>
        <xdr:spPr bwMode="auto">
          <a:xfrm>
            <a:off x="3069" y="1572"/>
            <a:ext cx="741" cy="1660"/>
          </a:xfrm>
          <a:custGeom>
            <a:avLst/>
            <a:gdLst>
              <a:gd name="T0" fmla="*/ 0 w 247"/>
              <a:gd name="T1" fmla="*/ 552 h 553"/>
              <a:gd name="T2" fmla="*/ 246 w 247"/>
              <a:gd name="T3" fmla="*/ 0 h 553"/>
              <a:gd name="T4" fmla="*/ 247 w 247"/>
              <a:gd name="T5" fmla="*/ 0 h 553"/>
              <a:gd name="T6" fmla="*/ 1 w 247"/>
              <a:gd name="T7" fmla="*/ 553 h 553"/>
              <a:gd name="T8" fmla="*/ 0 w 247"/>
              <a:gd name="T9" fmla="*/ 552 h 5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7" h="553">
                <a:moveTo>
                  <a:pt x="0" y="552"/>
                </a:moveTo>
                <a:lnTo>
                  <a:pt x="246" y="0"/>
                </a:lnTo>
                <a:lnTo>
                  <a:pt x="247" y="0"/>
                </a:lnTo>
                <a:lnTo>
                  <a:pt x="1" y="553"/>
                </a:lnTo>
                <a:lnTo>
                  <a:pt x="0" y="55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0" name="Freeform 35">
            <a:extLst>
              <a:ext uri="{FF2B5EF4-FFF2-40B4-BE49-F238E27FC236}">
                <a16:creationId xmlns:a16="http://schemas.microsoft.com/office/drawing/2014/main" xmlns="" id="{04D9BF4B-0C23-4CC4-8C36-C543212D0ECA}"/>
              </a:ext>
            </a:extLst>
          </xdr:cNvPr>
          <xdr:cNvSpPr>
            <a:spLocks/>
          </xdr:cNvSpPr>
        </xdr:nvSpPr>
        <xdr:spPr bwMode="auto">
          <a:xfrm>
            <a:off x="1887" y="1560"/>
            <a:ext cx="1911" cy="1032"/>
          </a:xfrm>
          <a:custGeom>
            <a:avLst/>
            <a:gdLst>
              <a:gd name="T0" fmla="*/ 0 w 1911"/>
              <a:gd name="T1" fmla="*/ 1029 h 1032"/>
              <a:gd name="T2" fmla="*/ 1908 w 1911"/>
              <a:gd name="T3" fmla="*/ 0 h 1032"/>
              <a:gd name="T4" fmla="*/ 1911 w 1911"/>
              <a:gd name="T5" fmla="*/ 3 h 1032"/>
              <a:gd name="T6" fmla="*/ 3 w 1911"/>
              <a:gd name="T7" fmla="*/ 1032 h 1032"/>
              <a:gd name="T8" fmla="*/ 0 w 1911"/>
              <a:gd name="T9" fmla="*/ 1029 h 10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11" h="1032">
                <a:moveTo>
                  <a:pt x="0" y="1029"/>
                </a:moveTo>
                <a:lnTo>
                  <a:pt x="1908" y="0"/>
                </a:lnTo>
                <a:lnTo>
                  <a:pt x="1911" y="3"/>
                </a:lnTo>
                <a:lnTo>
                  <a:pt x="3" y="1032"/>
                </a:lnTo>
                <a:lnTo>
                  <a:pt x="0" y="102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1" name="Freeform 36">
            <a:extLst>
              <a:ext uri="{FF2B5EF4-FFF2-40B4-BE49-F238E27FC236}">
                <a16:creationId xmlns:a16="http://schemas.microsoft.com/office/drawing/2014/main" xmlns="" id="{F19DDE02-18C2-4C81-BE12-E553D2B07761}"/>
              </a:ext>
            </a:extLst>
          </xdr:cNvPr>
          <xdr:cNvSpPr>
            <a:spLocks/>
          </xdr:cNvSpPr>
        </xdr:nvSpPr>
        <xdr:spPr bwMode="auto">
          <a:xfrm>
            <a:off x="1887" y="1560"/>
            <a:ext cx="1911" cy="1032"/>
          </a:xfrm>
          <a:custGeom>
            <a:avLst/>
            <a:gdLst>
              <a:gd name="T0" fmla="*/ 0 w 637"/>
              <a:gd name="T1" fmla="*/ 343 h 344"/>
              <a:gd name="T2" fmla="*/ 636 w 637"/>
              <a:gd name="T3" fmla="*/ 0 h 344"/>
              <a:gd name="T4" fmla="*/ 637 w 637"/>
              <a:gd name="T5" fmla="*/ 1 h 344"/>
              <a:gd name="T6" fmla="*/ 1 w 637"/>
              <a:gd name="T7" fmla="*/ 344 h 344"/>
              <a:gd name="T8" fmla="*/ 0 w 637"/>
              <a:gd name="T9" fmla="*/ 343 h 34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37" h="344">
                <a:moveTo>
                  <a:pt x="0" y="343"/>
                </a:moveTo>
                <a:lnTo>
                  <a:pt x="636" y="0"/>
                </a:lnTo>
                <a:lnTo>
                  <a:pt x="637" y="1"/>
                </a:lnTo>
                <a:lnTo>
                  <a:pt x="1" y="344"/>
                </a:lnTo>
                <a:lnTo>
                  <a:pt x="0" y="343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2" name="Freeform 37">
            <a:extLst>
              <a:ext uri="{FF2B5EF4-FFF2-40B4-BE49-F238E27FC236}">
                <a16:creationId xmlns:a16="http://schemas.microsoft.com/office/drawing/2014/main" xmlns="" id="{C8843290-A8F4-48FC-9A4E-7AFF69AC5BB1}"/>
              </a:ext>
            </a:extLst>
          </xdr:cNvPr>
          <xdr:cNvSpPr>
            <a:spLocks/>
          </xdr:cNvSpPr>
        </xdr:nvSpPr>
        <xdr:spPr bwMode="auto">
          <a:xfrm>
            <a:off x="1830" y="1551"/>
            <a:ext cx="1965" cy="339"/>
          </a:xfrm>
          <a:custGeom>
            <a:avLst/>
            <a:gdLst>
              <a:gd name="T0" fmla="*/ 0 w 1965"/>
              <a:gd name="T1" fmla="*/ 336 h 339"/>
              <a:gd name="T2" fmla="*/ 1965 w 1965"/>
              <a:gd name="T3" fmla="*/ 0 h 339"/>
              <a:gd name="T4" fmla="*/ 1965 w 1965"/>
              <a:gd name="T5" fmla="*/ 6 h 339"/>
              <a:gd name="T6" fmla="*/ 0 w 1965"/>
              <a:gd name="T7" fmla="*/ 339 h 339"/>
              <a:gd name="T8" fmla="*/ 0 w 1965"/>
              <a:gd name="T9" fmla="*/ 336 h 3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65" h="339">
                <a:moveTo>
                  <a:pt x="0" y="336"/>
                </a:moveTo>
                <a:lnTo>
                  <a:pt x="1965" y="0"/>
                </a:lnTo>
                <a:lnTo>
                  <a:pt x="1965" y="6"/>
                </a:lnTo>
                <a:lnTo>
                  <a:pt x="0" y="339"/>
                </a:lnTo>
                <a:lnTo>
                  <a:pt x="0" y="33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3" name="Freeform 38">
            <a:extLst>
              <a:ext uri="{FF2B5EF4-FFF2-40B4-BE49-F238E27FC236}">
                <a16:creationId xmlns:a16="http://schemas.microsoft.com/office/drawing/2014/main" xmlns="" id="{7F84B1B7-97DF-4327-82E6-4E235D490A36}"/>
              </a:ext>
            </a:extLst>
          </xdr:cNvPr>
          <xdr:cNvSpPr>
            <a:spLocks/>
          </xdr:cNvSpPr>
        </xdr:nvSpPr>
        <xdr:spPr bwMode="auto">
          <a:xfrm>
            <a:off x="1830" y="1551"/>
            <a:ext cx="1965" cy="339"/>
          </a:xfrm>
          <a:custGeom>
            <a:avLst/>
            <a:gdLst>
              <a:gd name="T0" fmla="*/ 0 w 655"/>
              <a:gd name="T1" fmla="*/ 112 h 113"/>
              <a:gd name="T2" fmla="*/ 655 w 655"/>
              <a:gd name="T3" fmla="*/ 0 h 113"/>
              <a:gd name="T4" fmla="*/ 655 w 655"/>
              <a:gd name="T5" fmla="*/ 2 h 113"/>
              <a:gd name="T6" fmla="*/ 0 w 655"/>
              <a:gd name="T7" fmla="*/ 113 h 113"/>
              <a:gd name="T8" fmla="*/ 0 w 655"/>
              <a:gd name="T9" fmla="*/ 112 h 1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55" h="113">
                <a:moveTo>
                  <a:pt x="0" y="112"/>
                </a:moveTo>
                <a:lnTo>
                  <a:pt x="655" y="0"/>
                </a:lnTo>
                <a:lnTo>
                  <a:pt x="655" y="2"/>
                </a:lnTo>
                <a:lnTo>
                  <a:pt x="0" y="113"/>
                </a:lnTo>
                <a:lnTo>
                  <a:pt x="0" y="11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4" name="Freeform 39">
            <a:extLst>
              <a:ext uri="{FF2B5EF4-FFF2-40B4-BE49-F238E27FC236}">
                <a16:creationId xmlns:a16="http://schemas.microsoft.com/office/drawing/2014/main" xmlns="" id="{C951249C-9209-4A97-B3DC-19A7E9576809}"/>
              </a:ext>
            </a:extLst>
          </xdr:cNvPr>
          <xdr:cNvSpPr>
            <a:spLocks/>
          </xdr:cNvSpPr>
        </xdr:nvSpPr>
        <xdr:spPr bwMode="auto">
          <a:xfrm>
            <a:off x="2091" y="2256"/>
            <a:ext cx="1881" cy="655"/>
          </a:xfrm>
          <a:custGeom>
            <a:avLst/>
            <a:gdLst>
              <a:gd name="T0" fmla="*/ 0 w 1881"/>
              <a:gd name="T1" fmla="*/ 646 h 655"/>
              <a:gd name="T2" fmla="*/ 1878 w 1881"/>
              <a:gd name="T3" fmla="*/ 0 h 655"/>
              <a:gd name="T4" fmla="*/ 1881 w 1881"/>
              <a:gd name="T5" fmla="*/ 6 h 655"/>
              <a:gd name="T6" fmla="*/ 3 w 1881"/>
              <a:gd name="T7" fmla="*/ 655 h 655"/>
              <a:gd name="T8" fmla="*/ 0 w 1881"/>
              <a:gd name="T9" fmla="*/ 646 h 6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81" h="655">
                <a:moveTo>
                  <a:pt x="0" y="646"/>
                </a:moveTo>
                <a:lnTo>
                  <a:pt x="1878" y="0"/>
                </a:lnTo>
                <a:lnTo>
                  <a:pt x="1881" y="6"/>
                </a:lnTo>
                <a:lnTo>
                  <a:pt x="3" y="655"/>
                </a:lnTo>
                <a:lnTo>
                  <a:pt x="0" y="6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5" name="Freeform 40">
            <a:extLst>
              <a:ext uri="{FF2B5EF4-FFF2-40B4-BE49-F238E27FC236}">
                <a16:creationId xmlns:a16="http://schemas.microsoft.com/office/drawing/2014/main" xmlns="" id="{69BB8732-B99F-43A7-8796-93AE7C446C33}"/>
              </a:ext>
            </a:extLst>
          </xdr:cNvPr>
          <xdr:cNvSpPr>
            <a:spLocks/>
          </xdr:cNvSpPr>
        </xdr:nvSpPr>
        <xdr:spPr bwMode="auto">
          <a:xfrm>
            <a:off x="2091" y="2256"/>
            <a:ext cx="1881" cy="655"/>
          </a:xfrm>
          <a:custGeom>
            <a:avLst/>
            <a:gdLst>
              <a:gd name="T0" fmla="*/ 0 w 627"/>
              <a:gd name="T1" fmla="*/ 215 h 218"/>
              <a:gd name="T2" fmla="*/ 626 w 627"/>
              <a:gd name="T3" fmla="*/ 0 h 218"/>
              <a:gd name="T4" fmla="*/ 627 w 627"/>
              <a:gd name="T5" fmla="*/ 2 h 218"/>
              <a:gd name="T6" fmla="*/ 1 w 627"/>
              <a:gd name="T7" fmla="*/ 218 h 218"/>
              <a:gd name="T8" fmla="*/ 0 w 627"/>
              <a:gd name="T9" fmla="*/ 215 h 2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27" h="218">
                <a:moveTo>
                  <a:pt x="0" y="215"/>
                </a:moveTo>
                <a:lnTo>
                  <a:pt x="626" y="0"/>
                </a:lnTo>
                <a:lnTo>
                  <a:pt x="627" y="2"/>
                </a:lnTo>
                <a:lnTo>
                  <a:pt x="1" y="218"/>
                </a:lnTo>
                <a:lnTo>
                  <a:pt x="0" y="215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6" name="Freeform 41">
            <a:extLst>
              <a:ext uri="{FF2B5EF4-FFF2-40B4-BE49-F238E27FC236}">
                <a16:creationId xmlns:a16="http://schemas.microsoft.com/office/drawing/2014/main" xmlns="" id="{1EE02283-B346-4034-81FB-06FC073ADAEE}"/>
              </a:ext>
            </a:extLst>
          </xdr:cNvPr>
          <xdr:cNvSpPr>
            <a:spLocks/>
          </xdr:cNvSpPr>
        </xdr:nvSpPr>
        <xdr:spPr bwMode="auto">
          <a:xfrm>
            <a:off x="1974" y="1554"/>
            <a:ext cx="1998" cy="690"/>
          </a:xfrm>
          <a:custGeom>
            <a:avLst/>
            <a:gdLst>
              <a:gd name="T0" fmla="*/ 3 w 1998"/>
              <a:gd name="T1" fmla="*/ 0 h 690"/>
              <a:gd name="T2" fmla="*/ 1998 w 1998"/>
              <a:gd name="T3" fmla="*/ 687 h 690"/>
              <a:gd name="T4" fmla="*/ 1995 w 1998"/>
              <a:gd name="T5" fmla="*/ 690 h 690"/>
              <a:gd name="T6" fmla="*/ 0 w 1998"/>
              <a:gd name="T7" fmla="*/ 3 h 690"/>
              <a:gd name="T8" fmla="*/ 3 w 1998"/>
              <a:gd name="T9" fmla="*/ 0 h 6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98" h="690">
                <a:moveTo>
                  <a:pt x="3" y="0"/>
                </a:moveTo>
                <a:lnTo>
                  <a:pt x="1998" y="687"/>
                </a:lnTo>
                <a:lnTo>
                  <a:pt x="1995" y="690"/>
                </a:lnTo>
                <a:lnTo>
                  <a:pt x="0" y="3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7" name="Freeform 42">
            <a:extLst>
              <a:ext uri="{FF2B5EF4-FFF2-40B4-BE49-F238E27FC236}">
                <a16:creationId xmlns:a16="http://schemas.microsoft.com/office/drawing/2014/main" xmlns="" id="{8D03F247-86E0-44DE-A3FD-EAE08FD2532D}"/>
              </a:ext>
            </a:extLst>
          </xdr:cNvPr>
          <xdr:cNvSpPr>
            <a:spLocks/>
          </xdr:cNvSpPr>
        </xdr:nvSpPr>
        <xdr:spPr bwMode="auto">
          <a:xfrm>
            <a:off x="1974" y="1554"/>
            <a:ext cx="1998" cy="690"/>
          </a:xfrm>
          <a:custGeom>
            <a:avLst/>
            <a:gdLst>
              <a:gd name="T0" fmla="*/ 1 w 666"/>
              <a:gd name="T1" fmla="*/ 0 h 230"/>
              <a:gd name="T2" fmla="*/ 666 w 666"/>
              <a:gd name="T3" fmla="*/ 229 h 230"/>
              <a:gd name="T4" fmla="*/ 665 w 666"/>
              <a:gd name="T5" fmla="*/ 230 h 230"/>
              <a:gd name="T6" fmla="*/ 0 w 666"/>
              <a:gd name="T7" fmla="*/ 1 h 230"/>
              <a:gd name="T8" fmla="*/ 1 w 666"/>
              <a:gd name="T9" fmla="*/ 0 h 2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66" h="230">
                <a:moveTo>
                  <a:pt x="1" y="0"/>
                </a:moveTo>
                <a:lnTo>
                  <a:pt x="666" y="229"/>
                </a:lnTo>
                <a:lnTo>
                  <a:pt x="665" y="230"/>
                </a:lnTo>
                <a:lnTo>
                  <a:pt x="0" y="1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8" name="Freeform 43">
            <a:extLst>
              <a:ext uri="{FF2B5EF4-FFF2-40B4-BE49-F238E27FC236}">
                <a16:creationId xmlns:a16="http://schemas.microsoft.com/office/drawing/2014/main" xmlns="" id="{0D68AE61-59CF-4E3A-9A19-A259D69D0693}"/>
              </a:ext>
            </a:extLst>
          </xdr:cNvPr>
          <xdr:cNvSpPr>
            <a:spLocks/>
          </xdr:cNvSpPr>
        </xdr:nvSpPr>
        <xdr:spPr bwMode="auto">
          <a:xfrm>
            <a:off x="2220" y="1283"/>
            <a:ext cx="1752" cy="958"/>
          </a:xfrm>
          <a:custGeom>
            <a:avLst/>
            <a:gdLst>
              <a:gd name="T0" fmla="*/ 3 w 1752"/>
              <a:gd name="T1" fmla="*/ 0 h 958"/>
              <a:gd name="T2" fmla="*/ 1752 w 1752"/>
              <a:gd name="T3" fmla="*/ 955 h 958"/>
              <a:gd name="T4" fmla="*/ 1752 w 1752"/>
              <a:gd name="T5" fmla="*/ 958 h 958"/>
              <a:gd name="T6" fmla="*/ 0 w 1752"/>
              <a:gd name="T7" fmla="*/ 3 h 958"/>
              <a:gd name="T8" fmla="*/ 3 w 1752"/>
              <a:gd name="T9" fmla="*/ 0 h 9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52" h="958">
                <a:moveTo>
                  <a:pt x="3" y="0"/>
                </a:moveTo>
                <a:lnTo>
                  <a:pt x="1752" y="955"/>
                </a:lnTo>
                <a:lnTo>
                  <a:pt x="1752" y="958"/>
                </a:lnTo>
                <a:lnTo>
                  <a:pt x="0" y="3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9" name="Freeform 44">
            <a:extLst>
              <a:ext uri="{FF2B5EF4-FFF2-40B4-BE49-F238E27FC236}">
                <a16:creationId xmlns:a16="http://schemas.microsoft.com/office/drawing/2014/main" xmlns="" id="{3F3D1956-6973-4E5C-A293-F9D88BD26AD0}"/>
              </a:ext>
            </a:extLst>
          </xdr:cNvPr>
          <xdr:cNvSpPr>
            <a:spLocks/>
          </xdr:cNvSpPr>
        </xdr:nvSpPr>
        <xdr:spPr bwMode="auto">
          <a:xfrm>
            <a:off x="2220" y="1283"/>
            <a:ext cx="1752" cy="958"/>
          </a:xfrm>
          <a:custGeom>
            <a:avLst/>
            <a:gdLst>
              <a:gd name="T0" fmla="*/ 1 w 584"/>
              <a:gd name="T1" fmla="*/ 0 h 319"/>
              <a:gd name="T2" fmla="*/ 584 w 584"/>
              <a:gd name="T3" fmla="*/ 318 h 319"/>
              <a:gd name="T4" fmla="*/ 584 w 584"/>
              <a:gd name="T5" fmla="*/ 319 h 319"/>
              <a:gd name="T6" fmla="*/ 0 w 584"/>
              <a:gd name="T7" fmla="*/ 1 h 319"/>
              <a:gd name="T8" fmla="*/ 1 w 584"/>
              <a:gd name="T9" fmla="*/ 0 h 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84" h="319">
                <a:moveTo>
                  <a:pt x="1" y="0"/>
                </a:moveTo>
                <a:lnTo>
                  <a:pt x="584" y="318"/>
                </a:lnTo>
                <a:lnTo>
                  <a:pt x="584" y="319"/>
                </a:lnTo>
                <a:lnTo>
                  <a:pt x="0" y="1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0" name="Freeform 45">
            <a:extLst>
              <a:ext uri="{FF2B5EF4-FFF2-40B4-BE49-F238E27FC236}">
                <a16:creationId xmlns:a16="http://schemas.microsoft.com/office/drawing/2014/main" xmlns="" id="{49C20D45-65A5-4CA8-BA61-A75E05F450B7}"/>
              </a:ext>
            </a:extLst>
          </xdr:cNvPr>
          <xdr:cNvSpPr>
            <a:spLocks/>
          </xdr:cNvSpPr>
        </xdr:nvSpPr>
        <xdr:spPr bwMode="auto">
          <a:xfrm>
            <a:off x="2379" y="3142"/>
            <a:ext cx="1002" cy="12"/>
          </a:xfrm>
          <a:custGeom>
            <a:avLst/>
            <a:gdLst>
              <a:gd name="T0" fmla="*/ 0 w 1002"/>
              <a:gd name="T1" fmla="*/ 6 h 12"/>
              <a:gd name="T2" fmla="*/ 1002 w 1002"/>
              <a:gd name="T3" fmla="*/ 0 h 12"/>
              <a:gd name="T4" fmla="*/ 1002 w 1002"/>
              <a:gd name="T5" fmla="*/ 3 h 12"/>
              <a:gd name="T6" fmla="*/ 0 w 1002"/>
              <a:gd name="T7" fmla="*/ 12 h 12"/>
              <a:gd name="T8" fmla="*/ 0 w 1002"/>
              <a:gd name="T9" fmla="*/ 6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02" h="12">
                <a:moveTo>
                  <a:pt x="0" y="6"/>
                </a:moveTo>
                <a:lnTo>
                  <a:pt x="1002" y="0"/>
                </a:lnTo>
                <a:lnTo>
                  <a:pt x="1002" y="3"/>
                </a:lnTo>
                <a:lnTo>
                  <a:pt x="0" y="12"/>
                </a:ln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1" name="Freeform 46">
            <a:extLst>
              <a:ext uri="{FF2B5EF4-FFF2-40B4-BE49-F238E27FC236}">
                <a16:creationId xmlns:a16="http://schemas.microsoft.com/office/drawing/2014/main" xmlns="" id="{7C997B65-84B6-4FF7-9256-45B768C0EE7A}"/>
              </a:ext>
            </a:extLst>
          </xdr:cNvPr>
          <xdr:cNvSpPr>
            <a:spLocks/>
          </xdr:cNvSpPr>
        </xdr:nvSpPr>
        <xdr:spPr bwMode="auto">
          <a:xfrm>
            <a:off x="2379" y="3142"/>
            <a:ext cx="1002" cy="12"/>
          </a:xfrm>
          <a:custGeom>
            <a:avLst/>
            <a:gdLst>
              <a:gd name="T0" fmla="*/ 0 w 334"/>
              <a:gd name="T1" fmla="*/ 2 h 4"/>
              <a:gd name="T2" fmla="*/ 334 w 334"/>
              <a:gd name="T3" fmla="*/ 0 h 4"/>
              <a:gd name="T4" fmla="*/ 334 w 334"/>
              <a:gd name="T5" fmla="*/ 1 h 4"/>
              <a:gd name="T6" fmla="*/ 0 w 334"/>
              <a:gd name="T7" fmla="*/ 4 h 4"/>
              <a:gd name="T8" fmla="*/ 0 w 334"/>
              <a:gd name="T9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34" h="4">
                <a:moveTo>
                  <a:pt x="0" y="2"/>
                </a:moveTo>
                <a:lnTo>
                  <a:pt x="334" y="0"/>
                </a:lnTo>
                <a:lnTo>
                  <a:pt x="334" y="1"/>
                </a:lnTo>
                <a:lnTo>
                  <a:pt x="0" y="4"/>
                </a:lnTo>
                <a:lnTo>
                  <a:pt x="0" y="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2" name="Freeform 47">
            <a:extLst>
              <a:ext uri="{FF2B5EF4-FFF2-40B4-BE49-F238E27FC236}">
                <a16:creationId xmlns:a16="http://schemas.microsoft.com/office/drawing/2014/main" xmlns="" id="{B8AC1813-6617-48DC-BCD9-BBA3D59078F0}"/>
              </a:ext>
            </a:extLst>
          </xdr:cNvPr>
          <xdr:cNvSpPr>
            <a:spLocks/>
          </xdr:cNvSpPr>
        </xdr:nvSpPr>
        <xdr:spPr bwMode="auto">
          <a:xfrm>
            <a:off x="1788" y="2259"/>
            <a:ext cx="1257" cy="979"/>
          </a:xfrm>
          <a:custGeom>
            <a:avLst/>
            <a:gdLst>
              <a:gd name="T0" fmla="*/ 3 w 1257"/>
              <a:gd name="T1" fmla="*/ 0 h 979"/>
              <a:gd name="T2" fmla="*/ 1257 w 1257"/>
              <a:gd name="T3" fmla="*/ 976 h 979"/>
              <a:gd name="T4" fmla="*/ 1254 w 1257"/>
              <a:gd name="T5" fmla="*/ 979 h 979"/>
              <a:gd name="T6" fmla="*/ 0 w 1257"/>
              <a:gd name="T7" fmla="*/ 3 h 979"/>
              <a:gd name="T8" fmla="*/ 3 w 1257"/>
              <a:gd name="T9" fmla="*/ 0 h 9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57" h="979">
                <a:moveTo>
                  <a:pt x="3" y="0"/>
                </a:moveTo>
                <a:lnTo>
                  <a:pt x="1257" y="976"/>
                </a:lnTo>
                <a:lnTo>
                  <a:pt x="1254" y="979"/>
                </a:lnTo>
                <a:lnTo>
                  <a:pt x="0" y="3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3" name="Freeform 48">
            <a:extLst>
              <a:ext uri="{FF2B5EF4-FFF2-40B4-BE49-F238E27FC236}">
                <a16:creationId xmlns:a16="http://schemas.microsoft.com/office/drawing/2014/main" xmlns="" id="{C043143F-0EDA-4038-A01C-9BDE7DF8EA3B}"/>
              </a:ext>
            </a:extLst>
          </xdr:cNvPr>
          <xdr:cNvSpPr>
            <a:spLocks/>
          </xdr:cNvSpPr>
        </xdr:nvSpPr>
        <xdr:spPr bwMode="auto">
          <a:xfrm>
            <a:off x="1788" y="2259"/>
            <a:ext cx="1257" cy="979"/>
          </a:xfrm>
          <a:custGeom>
            <a:avLst/>
            <a:gdLst>
              <a:gd name="T0" fmla="*/ 1 w 419"/>
              <a:gd name="T1" fmla="*/ 0 h 326"/>
              <a:gd name="T2" fmla="*/ 419 w 419"/>
              <a:gd name="T3" fmla="*/ 325 h 326"/>
              <a:gd name="T4" fmla="*/ 418 w 419"/>
              <a:gd name="T5" fmla="*/ 326 h 326"/>
              <a:gd name="T6" fmla="*/ 0 w 419"/>
              <a:gd name="T7" fmla="*/ 1 h 326"/>
              <a:gd name="T8" fmla="*/ 1 w 419"/>
              <a:gd name="T9" fmla="*/ 0 h 3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19" h="326">
                <a:moveTo>
                  <a:pt x="1" y="0"/>
                </a:moveTo>
                <a:lnTo>
                  <a:pt x="419" y="325"/>
                </a:lnTo>
                <a:lnTo>
                  <a:pt x="418" y="326"/>
                </a:lnTo>
                <a:lnTo>
                  <a:pt x="0" y="1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4" name="Freeform 49">
            <a:extLst>
              <a:ext uri="{FF2B5EF4-FFF2-40B4-BE49-F238E27FC236}">
                <a16:creationId xmlns:a16="http://schemas.microsoft.com/office/drawing/2014/main" xmlns="" id="{9B7E787B-F11A-495B-9CC5-DFC62CA9CCAF}"/>
              </a:ext>
            </a:extLst>
          </xdr:cNvPr>
          <xdr:cNvSpPr>
            <a:spLocks/>
          </xdr:cNvSpPr>
        </xdr:nvSpPr>
        <xdr:spPr bwMode="auto">
          <a:xfrm>
            <a:off x="2526" y="1121"/>
            <a:ext cx="531" cy="2108"/>
          </a:xfrm>
          <a:custGeom>
            <a:avLst/>
            <a:gdLst>
              <a:gd name="T0" fmla="*/ 3 w 531"/>
              <a:gd name="T1" fmla="*/ 0 h 2108"/>
              <a:gd name="T2" fmla="*/ 531 w 531"/>
              <a:gd name="T3" fmla="*/ 2108 h 2108"/>
              <a:gd name="T4" fmla="*/ 528 w 531"/>
              <a:gd name="T5" fmla="*/ 2108 h 2108"/>
              <a:gd name="T6" fmla="*/ 0 w 531"/>
              <a:gd name="T7" fmla="*/ 0 h 2108"/>
              <a:gd name="T8" fmla="*/ 3 w 531"/>
              <a:gd name="T9" fmla="*/ 0 h 21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31" h="2108">
                <a:moveTo>
                  <a:pt x="3" y="0"/>
                </a:moveTo>
                <a:lnTo>
                  <a:pt x="531" y="2108"/>
                </a:lnTo>
                <a:lnTo>
                  <a:pt x="528" y="2108"/>
                </a:lnTo>
                <a:lnTo>
                  <a:pt x="0" y="0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5" name="Freeform 50">
            <a:extLst>
              <a:ext uri="{FF2B5EF4-FFF2-40B4-BE49-F238E27FC236}">
                <a16:creationId xmlns:a16="http://schemas.microsoft.com/office/drawing/2014/main" xmlns="" id="{C919366D-9328-4226-A849-D950ACCBF3B8}"/>
              </a:ext>
            </a:extLst>
          </xdr:cNvPr>
          <xdr:cNvSpPr>
            <a:spLocks/>
          </xdr:cNvSpPr>
        </xdr:nvSpPr>
        <xdr:spPr bwMode="auto">
          <a:xfrm>
            <a:off x="2526" y="1121"/>
            <a:ext cx="531" cy="2108"/>
          </a:xfrm>
          <a:custGeom>
            <a:avLst/>
            <a:gdLst>
              <a:gd name="T0" fmla="*/ 1 w 177"/>
              <a:gd name="T1" fmla="*/ 0 h 702"/>
              <a:gd name="T2" fmla="*/ 177 w 177"/>
              <a:gd name="T3" fmla="*/ 702 h 702"/>
              <a:gd name="T4" fmla="*/ 176 w 177"/>
              <a:gd name="T5" fmla="*/ 702 h 702"/>
              <a:gd name="T6" fmla="*/ 0 w 177"/>
              <a:gd name="T7" fmla="*/ 0 h 702"/>
              <a:gd name="T8" fmla="*/ 1 w 177"/>
              <a:gd name="T9" fmla="*/ 0 h 7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7" h="702">
                <a:moveTo>
                  <a:pt x="1" y="0"/>
                </a:moveTo>
                <a:lnTo>
                  <a:pt x="177" y="702"/>
                </a:lnTo>
                <a:lnTo>
                  <a:pt x="176" y="702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6" name="Freeform 51">
            <a:extLst>
              <a:ext uri="{FF2B5EF4-FFF2-40B4-BE49-F238E27FC236}">
                <a16:creationId xmlns:a16="http://schemas.microsoft.com/office/drawing/2014/main" xmlns="" id="{06255D60-DADC-4D8E-ABCC-AF603944B5B5}"/>
              </a:ext>
            </a:extLst>
          </xdr:cNvPr>
          <xdr:cNvSpPr>
            <a:spLocks/>
          </xdr:cNvSpPr>
        </xdr:nvSpPr>
        <xdr:spPr bwMode="auto">
          <a:xfrm>
            <a:off x="1950" y="1569"/>
            <a:ext cx="120" cy="1321"/>
          </a:xfrm>
          <a:custGeom>
            <a:avLst/>
            <a:gdLst>
              <a:gd name="T0" fmla="*/ 9 w 120"/>
              <a:gd name="T1" fmla="*/ 0 h 1321"/>
              <a:gd name="T2" fmla="*/ 120 w 120"/>
              <a:gd name="T3" fmla="*/ 1321 h 1321"/>
              <a:gd name="T4" fmla="*/ 114 w 120"/>
              <a:gd name="T5" fmla="*/ 1321 h 1321"/>
              <a:gd name="T6" fmla="*/ 0 w 120"/>
              <a:gd name="T7" fmla="*/ 3 h 1321"/>
              <a:gd name="T8" fmla="*/ 9 w 120"/>
              <a:gd name="T9" fmla="*/ 0 h 13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0" h="1321">
                <a:moveTo>
                  <a:pt x="9" y="0"/>
                </a:moveTo>
                <a:lnTo>
                  <a:pt x="120" y="1321"/>
                </a:lnTo>
                <a:lnTo>
                  <a:pt x="114" y="1321"/>
                </a:lnTo>
                <a:lnTo>
                  <a:pt x="0" y="3"/>
                </a:lnTo>
                <a:lnTo>
                  <a:pt x="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7" name="Freeform 52">
            <a:extLst>
              <a:ext uri="{FF2B5EF4-FFF2-40B4-BE49-F238E27FC236}">
                <a16:creationId xmlns:a16="http://schemas.microsoft.com/office/drawing/2014/main" xmlns="" id="{E3991300-75DC-44BA-B999-A63DB7982BE5}"/>
              </a:ext>
            </a:extLst>
          </xdr:cNvPr>
          <xdr:cNvSpPr>
            <a:spLocks/>
          </xdr:cNvSpPr>
        </xdr:nvSpPr>
        <xdr:spPr bwMode="auto">
          <a:xfrm>
            <a:off x="1950" y="1569"/>
            <a:ext cx="120" cy="1321"/>
          </a:xfrm>
          <a:custGeom>
            <a:avLst/>
            <a:gdLst>
              <a:gd name="T0" fmla="*/ 3 w 40"/>
              <a:gd name="T1" fmla="*/ 0 h 440"/>
              <a:gd name="T2" fmla="*/ 40 w 40"/>
              <a:gd name="T3" fmla="*/ 440 h 440"/>
              <a:gd name="T4" fmla="*/ 38 w 40"/>
              <a:gd name="T5" fmla="*/ 440 h 440"/>
              <a:gd name="T6" fmla="*/ 0 w 40"/>
              <a:gd name="T7" fmla="*/ 1 h 440"/>
              <a:gd name="T8" fmla="*/ 3 w 40"/>
              <a:gd name="T9" fmla="*/ 0 h 4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0" h="440">
                <a:moveTo>
                  <a:pt x="3" y="0"/>
                </a:moveTo>
                <a:lnTo>
                  <a:pt x="40" y="440"/>
                </a:lnTo>
                <a:lnTo>
                  <a:pt x="38" y="440"/>
                </a:lnTo>
                <a:lnTo>
                  <a:pt x="0" y="1"/>
                </a:lnTo>
                <a:lnTo>
                  <a:pt x="3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8" name="Freeform 53">
            <a:extLst>
              <a:ext uri="{FF2B5EF4-FFF2-40B4-BE49-F238E27FC236}">
                <a16:creationId xmlns:a16="http://schemas.microsoft.com/office/drawing/2014/main" xmlns="" id="{7A4B1811-900B-4302-A746-FE5E88C756A8}"/>
              </a:ext>
            </a:extLst>
          </xdr:cNvPr>
          <xdr:cNvSpPr>
            <a:spLocks/>
          </xdr:cNvSpPr>
        </xdr:nvSpPr>
        <xdr:spPr bwMode="auto">
          <a:xfrm>
            <a:off x="1806" y="1917"/>
            <a:ext cx="60" cy="663"/>
          </a:xfrm>
          <a:custGeom>
            <a:avLst/>
            <a:gdLst>
              <a:gd name="T0" fmla="*/ 3 w 60"/>
              <a:gd name="T1" fmla="*/ 0 h 663"/>
              <a:gd name="T2" fmla="*/ 60 w 60"/>
              <a:gd name="T3" fmla="*/ 663 h 663"/>
              <a:gd name="T4" fmla="*/ 57 w 60"/>
              <a:gd name="T5" fmla="*/ 663 h 663"/>
              <a:gd name="T6" fmla="*/ 0 w 60"/>
              <a:gd name="T7" fmla="*/ 0 h 663"/>
              <a:gd name="T8" fmla="*/ 3 w 60"/>
              <a:gd name="T9" fmla="*/ 0 h 6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0" h="663">
                <a:moveTo>
                  <a:pt x="3" y="0"/>
                </a:moveTo>
                <a:lnTo>
                  <a:pt x="60" y="663"/>
                </a:lnTo>
                <a:lnTo>
                  <a:pt x="57" y="663"/>
                </a:lnTo>
                <a:lnTo>
                  <a:pt x="0" y="0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9" name="Freeform 54">
            <a:extLst>
              <a:ext uri="{FF2B5EF4-FFF2-40B4-BE49-F238E27FC236}">
                <a16:creationId xmlns:a16="http://schemas.microsoft.com/office/drawing/2014/main" xmlns="" id="{C7236E36-85B1-40D9-AB8A-DA093186B949}"/>
              </a:ext>
            </a:extLst>
          </xdr:cNvPr>
          <xdr:cNvSpPr>
            <a:spLocks/>
          </xdr:cNvSpPr>
        </xdr:nvSpPr>
        <xdr:spPr bwMode="auto">
          <a:xfrm>
            <a:off x="1806" y="1917"/>
            <a:ext cx="60" cy="663"/>
          </a:xfrm>
          <a:custGeom>
            <a:avLst/>
            <a:gdLst>
              <a:gd name="T0" fmla="*/ 1 w 20"/>
              <a:gd name="T1" fmla="*/ 0 h 221"/>
              <a:gd name="T2" fmla="*/ 20 w 20"/>
              <a:gd name="T3" fmla="*/ 221 h 221"/>
              <a:gd name="T4" fmla="*/ 19 w 20"/>
              <a:gd name="T5" fmla="*/ 221 h 221"/>
              <a:gd name="T6" fmla="*/ 0 w 20"/>
              <a:gd name="T7" fmla="*/ 0 h 221"/>
              <a:gd name="T8" fmla="*/ 1 w 20"/>
              <a:gd name="T9" fmla="*/ 0 h 2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0" h="221">
                <a:moveTo>
                  <a:pt x="1" y="0"/>
                </a:moveTo>
                <a:lnTo>
                  <a:pt x="20" y="221"/>
                </a:lnTo>
                <a:lnTo>
                  <a:pt x="19" y="221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0" name="Freeform 55">
            <a:extLst>
              <a:ext uri="{FF2B5EF4-FFF2-40B4-BE49-F238E27FC236}">
                <a16:creationId xmlns:a16="http://schemas.microsoft.com/office/drawing/2014/main" xmlns="" id="{2892A7EE-9B98-42DC-8F06-DE7E27DA730B}"/>
              </a:ext>
            </a:extLst>
          </xdr:cNvPr>
          <xdr:cNvSpPr>
            <a:spLocks/>
          </xdr:cNvSpPr>
        </xdr:nvSpPr>
        <xdr:spPr bwMode="auto">
          <a:xfrm>
            <a:off x="2856" y="1028"/>
            <a:ext cx="51" cy="48"/>
          </a:xfrm>
          <a:custGeom>
            <a:avLst/>
            <a:gdLst>
              <a:gd name="T0" fmla="*/ 48 w 51"/>
              <a:gd name="T1" fmla="*/ 21 h 48"/>
              <a:gd name="T2" fmla="*/ 48 w 51"/>
              <a:gd name="T3" fmla="*/ 18 h 48"/>
              <a:gd name="T4" fmla="*/ 48 w 51"/>
              <a:gd name="T5" fmla="*/ 15 h 48"/>
              <a:gd name="T6" fmla="*/ 48 w 51"/>
              <a:gd name="T7" fmla="*/ 12 h 48"/>
              <a:gd name="T8" fmla="*/ 45 w 51"/>
              <a:gd name="T9" fmla="*/ 9 h 48"/>
              <a:gd name="T10" fmla="*/ 42 w 51"/>
              <a:gd name="T11" fmla="*/ 6 h 48"/>
              <a:gd name="T12" fmla="*/ 42 w 51"/>
              <a:gd name="T13" fmla="*/ 3 h 48"/>
              <a:gd name="T14" fmla="*/ 39 w 51"/>
              <a:gd name="T15" fmla="*/ 3 h 48"/>
              <a:gd name="T16" fmla="*/ 36 w 51"/>
              <a:gd name="T17" fmla="*/ 0 h 48"/>
              <a:gd name="T18" fmla="*/ 33 w 51"/>
              <a:gd name="T19" fmla="*/ 0 h 48"/>
              <a:gd name="T20" fmla="*/ 30 w 51"/>
              <a:gd name="T21" fmla="*/ 0 h 48"/>
              <a:gd name="T22" fmla="*/ 27 w 51"/>
              <a:gd name="T23" fmla="*/ 0 h 48"/>
              <a:gd name="T24" fmla="*/ 24 w 51"/>
              <a:gd name="T25" fmla="*/ 0 h 48"/>
              <a:gd name="T26" fmla="*/ 21 w 51"/>
              <a:gd name="T27" fmla="*/ 0 h 48"/>
              <a:gd name="T28" fmla="*/ 18 w 51"/>
              <a:gd name="T29" fmla="*/ 0 h 48"/>
              <a:gd name="T30" fmla="*/ 15 w 51"/>
              <a:gd name="T31" fmla="*/ 0 h 48"/>
              <a:gd name="T32" fmla="*/ 12 w 51"/>
              <a:gd name="T33" fmla="*/ 3 h 48"/>
              <a:gd name="T34" fmla="*/ 9 w 51"/>
              <a:gd name="T35" fmla="*/ 3 h 48"/>
              <a:gd name="T36" fmla="*/ 9 w 51"/>
              <a:gd name="T37" fmla="*/ 6 h 48"/>
              <a:gd name="T38" fmla="*/ 6 w 51"/>
              <a:gd name="T39" fmla="*/ 9 h 48"/>
              <a:gd name="T40" fmla="*/ 3 w 51"/>
              <a:gd name="T41" fmla="*/ 12 h 48"/>
              <a:gd name="T42" fmla="*/ 3 w 51"/>
              <a:gd name="T43" fmla="*/ 15 h 48"/>
              <a:gd name="T44" fmla="*/ 3 w 51"/>
              <a:gd name="T45" fmla="*/ 18 h 48"/>
              <a:gd name="T46" fmla="*/ 3 w 51"/>
              <a:gd name="T47" fmla="*/ 21 h 48"/>
              <a:gd name="T48" fmla="*/ 0 w 51"/>
              <a:gd name="T49" fmla="*/ 24 h 48"/>
              <a:gd name="T50" fmla="*/ 3 w 51"/>
              <a:gd name="T51" fmla="*/ 27 h 48"/>
              <a:gd name="T52" fmla="*/ 3 w 51"/>
              <a:gd name="T53" fmla="*/ 30 h 48"/>
              <a:gd name="T54" fmla="*/ 3 w 51"/>
              <a:gd name="T55" fmla="*/ 33 h 48"/>
              <a:gd name="T56" fmla="*/ 3 w 51"/>
              <a:gd name="T57" fmla="*/ 33 h 48"/>
              <a:gd name="T58" fmla="*/ 6 w 51"/>
              <a:gd name="T59" fmla="*/ 36 h 48"/>
              <a:gd name="T60" fmla="*/ 9 w 51"/>
              <a:gd name="T61" fmla="*/ 39 h 48"/>
              <a:gd name="T62" fmla="*/ 9 w 51"/>
              <a:gd name="T63" fmla="*/ 42 h 48"/>
              <a:gd name="T64" fmla="*/ 12 w 51"/>
              <a:gd name="T65" fmla="*/ 42 h 48"/>
              <a:gd name="T66" fmla="*/ 15 w 51"/>
              <a:gd name="T67" fmla="*/ 45 h 48"/>
              <a:gd name="T68" fmla="*/ 18 w 51"/>
              <a:gd name="T69" fmla="*/ 45 h 48"/>
              <a:gd name="T70" fmla="*/ 21 w 51"/>
              <a:gd name="T71" fmla="*/ 45 h 48"/>
              <a:gd name="T72" fmla="*/ 24 w 51"/>
              <a:gd name="T73" fmla="*/ 48 h 48"/>
              <a:gd name="T74" fmla="*/ 27 w 51"/>
              <a:gd name="T75" fmla="*/ 48 h 48"/>
              <a:gd name="T76" fmla="*/ 30 w 51"/>
              <a:gd name="T77" fmla="*/ 45 h 48"/>
              <a:gd name="T78" fmla="*/ 33 w 51"/>
              <a:gd name="T79" fmla="*/ 45 h 48"/>
              <a:gd name="T80" fmla="*/ 36 w 51"/>
              <a:gd name="T81" fmla="*/ 45 h 48"/>
              <a:gd name="T82" fmla="*/ 39 w 51"/>
              <a:gd name="T83" fmla="*/ 42 h 48"/>
              <a:gd name="T84" fmla="*/ 42 w 51"/>
              <a:gd name="T85" fmla="*/ 42 h 48"/>
              <a:gd name="T86" fmla="*/ 42 w 51"/>
              <a:gd name="T87" fmla="*/ 39 h 48"/>
              <a:gd name="T88" fmla="*/ 45 w 51"/>
              <a:gd name="T89" fmla="*/ 36 h 48"/>
              <a:gd name="T90" fmla="*/ 48 w 51"/>
              <a:gd name="T91" fmla="*/ 33 h 48"/>
              <a:gd name="T92" fmla="*/ 48 w 51"/>
              <a:gd name="T93" fmla="*/ 33 h 48"/>
              <a:gd name="T94" fmla="*/ 48 w 51"/>
              <a:gd name="T95" fmla="*/ 30 h 48"/>
              <a:gd name="T96" fmla="*/ 48 w 51"/>
              <a:gd name="T97" fmla="*/ 27 h 48"/>
              <a:gd name="T98" fmla="*/ 51 w 51"/>
              <a:gd name="T99" fmla="*/ 24 h 48"/>
              <a:gd name="T100" fmla="*/ 48 w 51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1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8" y="12"/>
                </a:lnTo>
                <a:lnTo>
                  <a:pt x="45" y="9"/>
                </a:lnTo>
                <a:lnTo>
                  <a:pt x="42" y="6"/>
                </a:lnTo>
                <a:lnTo>
                  <a:pt x="42" y="3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3" y="21"/>
                </a:lnTo>
                <a:lnTo>
                  <a:pt x="0" y="24"/>
                </a:lnTo>
                <a:lnTo>
                  <a:pt x="3" y="27"/>
                </a:lnTo>
                <a:lnTo>
                  <a:pt x="3" y="30"/>
                </a:lnTo>
                <a:lnTo>
                  <a:pt x="3" y="33"/>
                </a:lnTo>
                <a:lnTo>
                  <a:pt x="3" y="33"/>
                </a:lnTo>
                <a:lnTo>
                  <a:pt x="6" y="36"/>
                </a:lnTo>
                <a:lnTo>
                  <a:pt x="9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5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8" y="33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51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1" name="Freeform 56">
            <a:extLst>
              <a:ext uri="{FF2B5EF4-FFF2-40B4-BE49-F238E27FC236}">
                <a16:creationId xmlns:a16="http://schemas.microsoft.com/office/drawing/2014/main" xmlns="" id="{EB70DDBE-635B-4753-90F2-5156F55B1F91}"/>
              </a:ext>
            </a:extLst>
          </xdr:cNvPr>
          <xdr:cNvSpPr>
            <a:spLocks/>
          </xdr:cNvSpPr>
        </xdr:nvSpPr>
        <xdr:spPr bwMode="auto">
          <a:xfrm>
            <a:off x="2856" y="1028"/>
            <a:ext cx="51" cy="48"/>
          </a:xfrm>
          <a:custGeom>
            <a:avLst/>
            <a:gdLst>
              <a:gd name="T0" fmla="*/ 16 w 17"/>
              <a:gd name="T1" fmla="*/ 7 h 16"/>
              <a:gd name="T2" fmla="*/ 16 w 17"/>
              <a:gd name="T3" fmla="*/ 6 h 16"/>
              <a:gd name="T4" fmla="*/ 16 w 17"/>
              <a:gd name="T5" fmla="*/ 5 h 16"/>
              <a:gd name="T6" fmla="*/ 16 w 17"/>
              <a:gd name="T7" fmla="*/ 4 h 16"/>
              <a:gd name="T8" fmla="*/ 15 w 17"/>
              <a:gd name="T9" fmla="*/ 3 h 16"/>
              <a:gd name="T10" fmla="*/ 14 w 17"/>
              <a:gd name="T11" fmla="*/ 2 h 16"/>
              <a:gd name="T12" fmla="*/ 14 w 17"/>
              <a:gd name="T13" fmla="*/ 1 h 16"/>
              <a:gd name="T14" fmla="*/ 13 w 17"/>
              <a:gd name="T15" fmla="*/ 1 h 16"/>
              <a:gd name="T16" fmla="*/ 12 w 17"/>
              <a:gd name="T17" fmla="*/ 0 h 16"/>
              <a:gd name="T18" fmla="*/ 11 w 17"/>
              <a:gd name="T19" fmla="*/ 0 h 16"/>
              <a:gd name="T20" fmla="*/ 10 w 17"/>
              <a:gd name="T21" fmla="*/ 0 h 16"/>
              <a:gd name="T22" fmla="*/ 9 w 17"/>
              <a:gd name="T23" fmla="*/ 0 h 16"/>
              <a:gd name="T24" fmla="*/ 8 w 17"/>
              <a:gd name="T25" fmla="*/ 0 h 16"/>
              <a:gd name="T26" fmla="*/ 7 w 17"/>
              <a:gd name="T27" fmla="*/ 0 h 16"/>
              <a:gd name="T28" fmla="*/ 6 w 17"/>
              <a:gd name="T29" fmla="*/ 0 h 16"/>
              <a:gd name="T30" fmla="*/ 5 w 17"/>
              <a:gd name="T31" fmla="*/ 0 h 16"/>
              <a:gd name="T32" fmla="*/ 4 w 17"/>
              <a:gd name="T33" fmla="*/ 1 h 16"/>
              <a:gd name="T34" fmla="*/ 3 w 17"/>
              <a:gd name="T35" fmla="*/ 1 h 16"/>
              <a:gd name="T36" fmla="*/ 3 w 17"/>
              <a:gd name="T37" fmla="*/ 2 h 16"/>
              <a:gd name="T38" fmla="*/ 2 w 17"/>
              <a:gd name="T39" fmla="*/ 3 h 16"/>
              <a:gd name="T40" fmla="*/ 1 w 17"/>
              <a:gd name="T41" fmla="*/ 4 h 16"/>
              <a:gd name="T42" fmla="*/ 1 w 17"/>
              <a:gd name="T43" fmla="*/ 5 h 16"/>
              <a:gd name="T44" fmla="*/ 1 w 17"/>
              <a:gd name="T45" fmla="*/ 6 h 16"/>
              <a:gd name="T46" fmla="*/ 1 w 17"/>
              <a:gd name="T47" fmla="*/ 7 h 16"/>
              <a:gd name="T48" fmla="*/ 0 w 17"/>
              <a:gd name="T49" fmla="*/ 8 h 16"/>
              <a:gd name="T50" fmla="*/ 1 w 17"/>
              <a:gd name="T51" fmla="*/ 9 h 16"/>
              <a:gd name="T52" fmla="*/ 1 w 17"/>
              <a:gd name="T53" fmla="*/ 10 h 16"/>
              <a:gd name="T54" fmla="*/ 1 w 17"/>
              <a:gd name="T55" fmla="*/ 11 h 16"/>
              <a:gd name="T56" fmla="*/ 1 w 17"/>
              <a:gd name="T57" fmla="*/ 11 h 16"/>
              <a:gd name="T58" fmla="*/ 2 w 17"/>
              <a:gd name="T59" fmla="*/ 12 h 16"/>
              <a:gd name="T60" fmla="*/ 3 w 17"/>
              <a:gd name="T61" fmla="*/ 13 h 16"/>
              <a:gd name="T62" fmla="*/ 3 w 17"/>
              <a:gd name="T63" fmla="*/ 14 h 16"/>
              <a:gd name="T64" fmla="*/ 4 w 17"/>
              <a:gd name="T65" fmla="*/ 14 h 16"/>
              <a:gd name="T66" fmla="*/ 5 w 17"/>
              <a:gd name="T67" fmla="*/ 15 h 16"/>
              <a:gd name="T68" fmla="*/ 6 w 17"/>
              <a:gd name="T69" fmla="*/ 15 h 16"/>
              <a:gd name="T70" fmla="*/ 7 w 17"/>
              <a:gd name="T71" fmla="*/ 15 h 16"/>
              <a:gd name="T72" fmla="*/ 8 w 17"/>
              <a:gd name="T73" fmla="*/ 16 h 16"/>
              <a:gd name="T74" fmla="*/ 9 w 17"/>
              <a:gd name="T75" fmla="*/ 16 h 16"/>
              <a:gd name="T76" fmla="*/ 10 w 17"/>
              <a:gd name="T77" fmla="*/ 15 h 16"/>
              <a:gd name="T78" fmla="*/ 11 w 17"/>
              <a:gd name="T79" fmla="*/ 15 h 16"/>
              <a:gd name="T80" fmla="*/ 12 w 17"/>
              <a:gd name="T81" fmla="*/ 15 h 16"/>
              <a:gd name="T82" fmla="*/ 13 w 17"/>
              <a:gd name="T83" fmla="*/ 14 h 16"/>
              <a:gd name="T84" fmla="*/ 14 w 17"/>
              <a:gd name="T85" fmla="*/ 14 h 16"/>
              <a:gd name="T86" fmla="*/ 14 w 17"/>
              <a:gd name="T87" fmla="*/ 13 h 16"/>
              <a:gd name="T88" fmla="*/ 15 w 17"/>
              <a:gd name="T89" fmla="*/ 12 h 16"/>
              <a:gd name="T90" fmla="*/ 16 w 17"/>
              <a:gd name="T91" fmla="*/ 11 h 16"/>
              <a:gd name="T92" fmla="*/ 16 w 17"/>
              <a:gd name="T93" fmla="*/ 11 h 16"/>
              <a:gd name="T94" fmla="*/ 16 w 17"/>
              <a:gd name="T95" fmla="*/ 10 h 16"/>
              <a:gd name="T96" fmla="*/ 16 w 17"/>
              <a:gd name="T97" fmla="*/ 9 h 16"/>
              <a:gd name="T98" fmla="*/ 17 w 17"/>
              <a:gd name="T99" fmla="*/ 8 h 16"/>
              <a:gd name="T100" fmla="*/ 16 w 17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7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6" y="4"/>
                </a:lnTo>
                <a:lnTo>
                  <a:pt x="15" y="3"/>
                </a:lnTo>
                <a:lnTo>
                  <a:pt x="14" y="2"/>
                </a:lnTo>
                <a:lnTo>
                  <a:pt x="14" y="1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1" y="7"/>
                </a:lnTo>
                <a:lnTo>
                  <a:pt x="0" y="8"/>
                </a:lnTo>
                <a:lnTo>
                  <a:pt x="1" y="9"/>
                </a:lnTo>
                <a:lnTo>
                  <a:pt x="1" y="10"/>
                </a:lnTo>
                <a:lnTo>
                  <a:pt x="1" y="11"/>
                </a:lnTo>
                <a:lnTo>
                  <a:pt x="1" y="11"/>
                </a:lnTo>
                <a:lnTo>
                  <a:pt x="2" y="12"/>
                </a:lnTo>
                <a:lnTo>
                  <a:pt x="3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5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6" y="11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7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2" name="Freeform 57">
            <a:extLst>
              <a:ext uri="{FF2B5EF4-FFF2-40B4-BE49-F238E27FC236}">
                <a16:creationId xmlns:a16="http://schemas.microsoft.com/office/drawing/2014/main" xmlns="" id="{E2B7CF16-0D20-4CA9-94F8-8F1B11905F75}"/>
              </a:ext>
            </a:extLst>
          </xdr:cNvPr>
          <xdr:cNvSpPr>
            <a:spLocks/>
          </xdr:cNvSpPr>
        </xdr:nvSpPr>
        <xdr:spPr bwMode="auto">
          <a:xfrm>
            <a:off x="3222" y="1085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6 h 48"/>
              <a:gd name="T36" fmla="*/ 9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9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9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3" name="Freeform 58">
            <a:extLst>
              <a:ext uri="{FF2B5EF4-FFF2-40B4-BE49-F238E27FC236}">
                <a16:creationId xmlns:a16="http://schemas.microsoft.com/office/drawing/2014/main" xmlns="" id="{65171372-1FD4-4389-941F-D1D8A2B8A427}"/>
              </a:ext>
            </a:extLst>
          </xdr:cNvPr>
          <xdr:cNvSpPr>
            <a:spLocks/>
          </xdr:cNvSpPr>
        </xdr:nvSpPr>
        <xdr:spPr bwMode="auto">
          <a:xfrm>
            <a:off x="3222" y="1085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2 h 16"/>
              <a:gd name="T36" fmla="*/ 3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3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3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4" name="Freeform 59">
            <a:extLst>
              <a:ext uri="{FF2B5EF4-FFF2-40B4-BE49-F238E27FC236}">
                <a16:creationId xmlns:a16="http://schemas.microsoft.com/office/drawing/2014/main" xmlns="" id="{F02BFB95-C49E-4530-9058-2D2203B122F3}"/>
              </a:ext>
            </a:extLst>
          </xdr:cNvPr>
          <xdr:cNvSpPr>
            <a:spLocks/>
          </xdr:cNvSpPr>
        </xdr:nvSpPr>
        <xdr:spPr bwMode="auto">
          <a:xfrm>
            <a:off x="3543" y="1253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5" name="Freeform 60">
            <a:extLst>
              <a:ext uri="{FF2B5EF4-FFF2-40B4-BE49-F238E27FC236}">
                <a16:creationId xmlns:a16="http://schemas.microsoft.com/office/drawing/2014/main" xmlns="" id="{BD376969-9247-418C-98C8-37431903972E}"/>
              </a:ext>
            </a:extLst>
          </xdr:cNvPr>
          <xdr:cNvSpPr>
            <a:spLocks/>
          </xdr:cNvSpPr>
        </xdr:nvSpPr>
        <xdr:spPr bwMode="auto">
          <a:xfrm>
            <a:off x="3543" y="1253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6" name="Freeform 61">
            <a:extLst>
              <a:ext uri="{FF2B5EF4-FFF2-40B4-BE49-F238E27FC236}">
                <a16:creationId xmlns:a16="http://schemas.microsoft.com/office/drawing/2014/main" xmlns="" id="{D83CAC07-4D84-4E97-8104-DDCE5D8E0B77}"/>
              </a:ext>
            </a:extLst>
          </xdr:cNvPr>
          <xdr:cNvSpPr>
            <a:spLocks/>
          </xdr:cNvSpPr>
        </xdr:nvSpPr>
        <xdr:spPr bwMode="auto">
          <a:xfrm>
            <a:off x="3795" y="1527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0 h 48"/>
              <a:gd name="T32" fmla="*/ 9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9 w 48"/>
              <a:gd name="T65" fmla="*/ 42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0"/>
                </a:lnTo>
                <a:lnTo>
                  <a:pt x="9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7" name="Freeform 62">
            <a:extLst>
              <a:ext uri="{FF2B5EF4-FFF2-40B4-BE49-F238E27FC236}">
                <a16:creationId xmlns:a16="http://schemas.microsoft.com/office/drawing/2014/main" xmlns="" id="{93DB0910-DC4D-4638-92D6-BA9E2BFE3D0B}"/>
              </a:ext>
            </a:extLst>
          </xdr:cNvPr>
          <xdr:cNvSpPr>
            <a:spLocks/>
          </xdr:cNvSpPr>
        </xdr:nvSpPr>
        <xdr:spPr bwMode="auto">
          <a:xfrm>
            <a:off x="3795" y="1527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0 h 16"/>
              <a:gd name="T32" fmla="*/ 3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3 w 16"/>
              <a:gd name="T65" fmla="*/ 14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8" name="Freeform 63">
            <a:extLst>
              <a:ext uri="{FF2B5EF4-FFF2-40B4-BE49-F238E27FC236}">
                <a16:creationId xmlns:a16="http://schemas.microsoft.com/office/drawing/2014/main" xmlns="" id="{4870E68C-5585-407F-8D0C-4E3DB1F18988}"/>
              </a:ext>
            </a:extLst>
          </xdr:cNvPr>
          <xdr:cNvSpPr>
            <a:spLocks/>
          </xdr:cNvSpPr>
        </xdr:nvSpPr>
        <xdr:spPr bwMode="auto">
          <a:xfrm>
            <a:off x="3939" y="186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3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3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6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5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9" name="Freeform 64">
            <a:extLst>
              <a:ext uri="{FF2B5EF4-FFF2-40B4-BE49-F238E27FC236}">
                <a16:creationId xmlns:a16="http://schemas.microsoft.com/office/drawing/2014/main" xmlns="" id="{E4FE764C-DE33-48BF-B25E-887FFCD4D549}"/>
              </a:ext>
            </a:extLst>
          </xdr:cNvPr>
          <xdr:cNvSpPr>
            <a:spLocks/>
          </xdr:cNvSpPr>
        </xdr:nvSpPr>
        <xdr:spPr bwMode="auto">
          <a:xfrm>
            <a:off x="3939" y="186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1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1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2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5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0" name="Freeform 65">
            <a:extLst>
              <a:ext uri="{FF2B5EF4-FFF2-40B4-BE49-F238E27FC236}">
                <a16:creationId xmlns:a16="http://schemas.microsoft.com/office/drawing/2014/main" xmlns="" id="{60988890-A526-489E-9ABC-C9A94A541CE7}"/>
              </a:ext>
            </a:extLst>
          </xdr:cNvPr>
          <xdr:cNvSpPr>
            <a:spLocks/>
          </xdr:cNvSpPr>
        </xdr:nvSpPr>
        <xdr:spPr bwMode="auto">
          <a:xfrm>
            <a:off x="3969" y="222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1" name="Freeform 66">
            <a:extLst>
              <a:ext uri="{FF2B5EF4-FFF2-40B4-BE49-F238E27FC236}">
                <a16:creationId xmlns:a16="http://schemas.microsoft.com/office/drawing/2014/main" xmlns="" id="{F96CC055-A533-4B63-B044-B290C2A7EE0B}"/>
              </a:ext>
            </a:extLst>
          </xdr:cNvPr>
          <xdr:cNvSpPr>
            <a:spLocks/>
          </xdr:cNvSpPr>
        </xdr:nvSpPr>
        <xdr:spPr bwMode="auto">
          <a:xfrm>
            <a:off x="3969" y="222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2" name="Freeform 67">
            <a:extLst>
              <a:ext uri="{FF2B5EF4-FFF2-40B4-BE49-F238E27FC236}">
                <a16:creationId xmlns:a16="http://schemas.microsoft.com/office/drawing/2014/main" xmlns="" id="{94E55435-BD1D-4143-94EF-28B5BD0013FB}"/>
              </a:ext>
            </a:extLst>
          </xdr:cNvPr>
          <xdr:cNvSpPr>
            <a:spLocks/>
          </xdr:cNvSpPr>
        </xdr:nvSpPr>
        <xdr:spPr bwMode="auto">
          <a:xfrm>
            <a:off x="3879" y="2574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5" y="0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3" name="Freeform 68">
            <a:extLst>
              <a:ext uri="{FF2B5EF4-FFF2-40B4-BE49-F238E27FC236}">
                <a16:creationId xmlns:a16="http://schemas.microsoft.com/office/drawing/2014/main" xmlns="" id="{2C87A60A-5E90-4BCB-BF76-8567BE646684}"/>
              </a:ext>
            </a:extLst>
          </xdr:cNvPr>
          <xdr:cNvSpPr>
            <a:spLocks/>
          </xdr:cNvSpPr>
        </xdr:nvSpPr>
        <xdr:spPr bwMode="auto">
          <a:xfrm>
            <a:off x="3879" y="2574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0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4" name="Freeform 69">
            <a:extLst>
              <a:ext uri="{FF2B5EF4-FFF2-40B4-BE49-F238E27FC236}">
                <a16:creationId xmlns:a16="http://schemas.microsoft.com/office/drawing/2014/main" xmlns="" id="{1D4DB1E8-D40F-4FD6-BC10-20E48274ABEF}"/>
              </a:ext>
            </a:extLst>
          </xdr:cNvPr>
          <xdr:cNvSpPr>
            <a:spLocks/>
          </xdr:cNvSpPr>
        </xdr:nvSpPr>
        <xdr:spPr bwMode="auto">
          <a:xfrm>
            <a:off x="3684" y="2883"/>
            <a:ext cx="48" cy="49"/>
          </a:xfrm>
          <a:custGeom>
            <a:avLst/>
            <a:gdLst>
              <a:gd name="T0" fmla="*/ 48 w 48"/>
              <a:gd name="T1" fmla="*/ 22 h 49"/>
              <a:gd name="T2" fmla="*/ 48 w 48"/>
              <a:gd name="T3" fmla="*/ 19 h 49"/>
              <a:gd name="T4" fmla="*/ 45 w 48"/>
              <a:gd name="T5" fmla="*/ 16 h 49"/>
              <a:gd name="T6" fmla="*/ 45 w 48"/>
              <a:gd name="T7" fmla="*/ 13 h 49"/>
              <a:gd name="T8" fmla="*/ 42 w 48"/>
              <a:gd name="T9" fmla="*/ 10 h 49"/>
              <a:gd name="T10" fmla="*/ 42 w 48"/>
              <a:gd name="T11" fmla="*/ 7 h 49"/>
              <a:gd name="T12" fmla="*/ 39 w 48"/>
              <a:gd name="T13" fmla="*/ 7 h 49"/>
              <a:gd name="T14" fmla="*/ 36 w 48"/>
              <a:gd name="T15" fmla="*/ 3 h 49"/>
              <a:gd name="T16" fmla="*/ 33 w 48"/>
              <a:gd name="T17" fmla="*/ 0 h 49"/>
              <a:gd name="T18" fmla="*/ 30 w 48"/>
              <a:gd name="T19" fmla="*/ 0 h 49"/>
              <a:gd name="T20" fmla="*/ 27 w 48"/>
              <a:gd name="T21" fmla="*/ 0 h 49"/>
              <a:gd name="T22" fmla="*/ 24 w 48"/>
              <a:gd name="T23" fmla="*/ 0 h 49"/>
              <a:gd name="T24" fmla="*/ 21 w 48"/>
              <a:gd name="T25" fmla="*/ 0 h 49"/>
              <a:gd name="T26" fmla="*/ 18 w 48"/>
              <a:gd name="T27" fmla="*/ 0 h 49"/>
              <a:gd name="T28" fmla="*/ 15 w 48"/>
              <a:gd name="T29" fmla="*/ 0 h 49"/>
              <a:gd name="T30" fmla="*/ 12 w 48"/>
              <a:gd name="T31" fmla="*/ 0 h 49"/>
              <a:gd name="T32" fmla="*/ 9 w 48"/>
              <a:gd name="T33" fmla="*/ 3 h 49"/>
              <a:gd name="T34" fmla="*/ 9 w 48"/>
              <a:gd name="T35" fmla="*/ 7 h 49"/>
              <a:gd name="T36" fmla="*/ 6 w 48"/>
              <a:gd name="T37" fmla="*/ 7 h 49"/>
              <a:gd name="T38" fmla="*/ 3 w 48"/>
              <a:gd name="T39" fmla="*/ 10 h 49"/>
              <a:gd name="T40" fmla="*/ 3 w 48"/>
              <a:gd name="T41" fmla="*/ 13 h 49"/>
              <a:gd name="T42" fmla="*/ 0 w 48"/>
              <a:gd name="T43" fmla="*/ 16 h 49"/>
              <a:gd name="T44" fmla="*/ 0 w 48"/>
              <a:gd name="T45" fmla="*/ 19 h 49"/>
              <a:gd name="T46" fmla="*/ 0 w 48"/>
              <a:gd name="T47" fmla="*/ 22 h 49"/>
              <a:gd name="T48" fmla="*/ 0 w 48"/>
              <a:gd name="T49" fmla="*/ 25 h 49"/>
              <a:gd name="T50" fmla="*/ 0 w 48"/>
              <a:gd name="T51" fmla="*/ 28 h 49"/>
              <a:gd name="T52" fmla="*/ 0 w 48"/>
              <a:gd name="T53" fmla="*/ 31 h 49"/>
              <a:gd name="T54" fmla="*/ 0 w 48"/>
              <a:gd name="T55" fmla="*/ 34 h 49"/>
              <a:gd name="T56" fmla="*/ 3 w 48"/>
              <a:gd name="T57" fmla="*/ 37 h 49"/>
              <a:gd name="T58" fmla="*/ 3 w 48"/>
              <a:gd name="T59" fmla="*/ 37 h 49"/>
              <a:gd name="T60" fmla="*/ 6 w 48"/>
              <a:gd name="T61" fmla="*/ 40 h 49"/>
              <a:gd name="T62" fmla="*/ 9 w 48"/>
              <a:gd name="T63" fmla="*/ 43 h 49"/>
              <a:gd name="T64" fmla="*/ 9 w 48"/>
              <a:gd name="T65" fmla="*/ 46 h 49"/>
              <a:gd name="T66" fmla="*/ 12 w 48"/>
              <a:gd name="T67" fmla="*/ 46 h 49"/>
              <a:gd name="T68" fmla="*/ 15 w 48"/>
              <a:gd name="T69" fmla="*/ 46 h 49"/>
              <a:gd name="T70" fmla="*/ 18 w 48"/>
              <a:gd name="T71" fmla="*/ 49 h 49"/>
              <a:gd name="T72" fmla="*/ 21 w 48"/>
              <a:gd name="T73" fmla="*/ 49 h 49"/>
              <a:gd name="T74" fmla="*/ 24 w 48"/>
              <a:gd name="T75" fmla="*/ 49 h 49"/>
              <a:gd name="T76" fmla="*/ 27 w 48"/>
              <a:gd name="T77" fmla="*/ 49 h 49"/>
              <a:gd name="T78" fmla="*/ 30 w 48"/>
              <a:gd name="T79" fmla="*/ 46 h 49"/>
              <a:gd name="T80" fmla="*/ 33 w 48"/>
              <a:gd name="T81" fmla="*/ 46 h 49"/>
              <a:gd name="T82" fmla="*/ 36 w 48"/>
              <a:gd name="T83" fmla="*/ 46 h 49"/>
              <a:gd name="T84" fmla="*/ 39 w 48"/>
              <a:gd name="T85" fmla="*/ 43 h 49"/>
              <a:gd name="T86" fmla="*/ 42 w 48"/>
              <a:gd name="T87" fmla="*/ 40 h 49"/>
              <a:gd name="T88" fmla="*/ 42 w 48"/>
              <a:gd name="T89" fmla="*/ 37 h 49"/>
              <a:gd name="T90" fmla="*/ 45 w 48"/>
              <a:gd name="T91" fmla="*/ 37 h 49"/>
              <a:gd name="T92" fmla="*/ 45 w 48"/>
              <a:gd name="T93" fmla="*/ 34 h 49"/>
              <a:gd name="T94" fmla="*/ 48 w 48"/>
              <a:gd name="T95" fmla="*/ 31 h 49"/>
              <a:gd name="T96" fmla="*/ 48 w 48"/>
              <a:gd name="T97" fmla="*/ 28 h 49"/>
              <a:gd name="T98" fmla="*/ 48 w 48"/>
              <a:gd name="T99" fmla="*/ 25 h 49"/>
              <a:gd name="T100" fmla="*/ 48 w 48"/>
              <a:gd name="T101" fmla="*/ 22 h 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9">
                <a:moveTo>
                  <a:pt x="48" y="22"/>
                </a:moveTo>
                <a:lnTo>
                  <a:pt x="48" y="19"/>
                </a:lnTo>
                <a:lnTo>
                  <a:pt x="45" y="16"/>
                </a:lnTo>
                <a:lnTo>
                  <a:pt x="45" y="13"/>
                </a:lnTo>
                <a:lnTo>
                  <a:pt x="42" y="10"/>
                </a:lnTo>
                <a:lnTo>
                  <a:pt x="42" y="7"/>
                </a:lnTo>
                <a:lnTo>
                  <a:pt x="39" y="7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0"/>
                </a:lnTo>
                <a:lnTo>
                  <a:pt x="9" y="3"/>
                </a:lnTo>
                <a:lnTo>
                  <a:pt x="9" y="7"/>
                </a:lnTo>
                <a:lnTo>
                  <a:pt x="6" y="7"/>
                </a:lnTo>
                <a:lnTo>
                  <a:pt x="3" y="10"/>
                </a:lnTo>
                <a:lnTo>
                  <a:pt x="3" y="13"/>
                </a:lnTo>
                <a:lnTo>
                  <a:pt x="0" y="16"/>
                </a:lnTo>
                <a:lnTo>
                  <a:pt x="0" y="19"/>
                </a:lnTo>
                <a:lnTo>
                  <a:pt x="0" y="22"/>
                </a:lnTo>
                <a:lnTo>
                  <a:pt x="0" y="25"/>
                </a:lnTo>
                <a:lnTo>
                  <a:pt x="0" y="28"/>
                </a:lnTo>
                <a:lnTo>
                  <a:pt x="0" y="31"/>
                </a:lnTo>
                <a:lnTo>
                  <a:pt x="0" y="34"/>
                </a:lnTo>
                <a:lnTo>
                  <a:pt x="3" y="37"/>
                </a:lnTo>
                <a:lnTo>
                  <a:pt x="3" y="37"/>
                </a:lnTo>
                <a:lnTo>
                  <a:pt x="6" y="40"/>
                </a:lnTo>
                <a:lnTo>
                  <a:pt x="9" y="43"/>
                </a:lnTo>
                <a:lnTo>
                  <a:pt x="9" y="46"/>
                </a:lnTo>
                <a:lnTo>
                  <a:pt x="12" y="46"/>
                </a:lnTo>
                <a:lnTo>
                  <a:pt x="15" y="46"/>
                </a:lnTo>
                <a:lnTo>
                  <a:pt x="18" y="49"/>
                </a:lnTo>
                <a:lnTo>
                  <a:pt x="21" y="49"/>
                </a:lnTo>
                <a:lnTo>
                  <a:pt x="24" y="49"/>
                </a:lnTo>
                <a:lnTo>
                  <a:pt x="27" y="49"/>
                </a:lnTo>
                <a:lnTo>
                  <a:pt x="30" y="46"/>
                </a:lnTo>
                <a:lnTo>
                  <a:pt x="33" y="46"/>
                </a:lnTo>
                <a:lnTo>
                  <a:pt x="36" y="46"/>
                </a:lnTo>
                <a:lnTo>
                  <a:pt x="39" y="43"/>
                </a:lnTo>
                <a:lnTo>
                  <a:pt x="42" y="40"/>
                </a:lnTo>
                <a:lnTo>
                  <a:pt x="42" y="37"/>
                </a:lnTo>
                <a:lnTo>
                  <a:pt x="45" y="37"/>
                </a:lnTo>
                <a:lnTo>
                  <a:pt x="45" y="34"/>
                </a:lnTo>
                <a:lnTo>
                  <a:pt x="48" y="31"/>
                </a:lnTo>
                <a:lnTo>
                  <a:pt x="48" y="28"/>
                </a:lnTo>
                <a:lnTo>
                  <a:pt x="48" y="25"/>
                </a:lnTo>
                <a:lnTo>
                  <a:pt x="48" y="22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5" name="Freeform 70">
            <a:extLst>
              <a:ext uri="{FF2B5EF4-FFF2-40B4-BE49-F238E27FC236}">
                <a16:creationId xmlns:a16="http://schemas.microsoft.com/office/drawing/2014/main" xmlns="" id="{F9857650-0D76-49BF-B61E-627A913B3953}"/>
              </a:ext>
            </a:extLst>
          </xdr:cNvPr>
          <xdr:cNvSpPr>
            <a:spLocks/>
          </xdr:cNvSpPr>
        </xdr:nvSpPr>
        <xdr:spPr bwMode="auto">
          <a:xfrm>
            <a:off x="3684" y="2883"/>
            <a:ext cx="48" cy="49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0 h 16"/>
              <a:gd name="T32" fmla="*/ 3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3 w 16"/>
              <a:gd name="T65" fmla="*/ 15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5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6" name="Freeform 71">
            <a:extLst>
              <a:ext uri="{FF2B5EF4-FFF2-40B4-BE49-F238E27FC236}">
                <a16:creationId xmlns:a16="http://schemas.microsoft.com/office/drawing/2014/main" xmlns="" id="{2D58B845-F8AC-4FCE-961A-AD6601F13B0A}"/>
              </a:ext>
            </a:extLst>
          </xdr:cNvPr>
          <xdr:cNvSpPr>
            <a:spLocks/>
          </xdr:cNvSpPr>
        </xdr:nvSpPr>
        <xdr:spPr bwMode="auto">
          <a:xfrm>
            <a:off x="3381" y="3121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9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3 h 48"/>
              <a:gd name="T58" fmla="*/ 6 w 48"/>
              <a:gd name="T59" fmla="*/ 36 h 48"/>
              <a:gd name="T60" fmla="*/ 9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5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5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3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3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3"/>
                </a:lnTo>
                <a:lnTo>
                  <a:pt x="6" y="36"/>
                </a:lnTo>
                <a:lnTo>
                  <a:pt x="9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5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7" name="Freeform 72">
            <a:extLst>
              <a:ext uri="{FF2B5EF4-FFF2-40B4-BE49-F238E27FC236}">
                <a16:creationId xmlns:a16="http://schemas.microsoft.com/office/drawing/2014/main" xmlns="" id="{E8213D9B-E500-4927-9AEE-86185F0D4112}"/>
              </a:ext>
            </a:extLst>
          </xdr:cNvPr>
          <xdr:cNvSpPr>
            <a:spLocks/>
          </xdr:cNvSpPr>
        </xdr:nvSpPr>
        <xdr:spPr bwMode="auto">
          <a:xfrm>
            <a:off x="3381" y="3121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3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1 h 16"/>
              <a:gd name="T58" fmla="*/ 2 w 16"/>
              <a:gd name="T59" fmla="*/ 12 h 16"/>
              <a:gd name="T60" fmla="*/ 3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5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5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1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1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1"/>
                </a:lnTo>
                <a:lnTo>
                  <a:pt x="2" y="12"/>
                </a:lnTo>
                <a:lnTo>
                  <a:pt x="3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5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8" name="Freeform 73">
            <a:extLst>
              <a:ext uri="{FF2B5EF4-FFF2-40B4-BE49-F238E27FC236}">
                <a16:creationId xmlns:a16="http://schemas.microsoft.com/office/drawing/2014/main" xmlns="" id="{475573FF-B771-4FF7-864A-198BC134B923}"/>
              </a:ext>
            </a:extLst>
          </xdr:cNvPr>
          <xdr:cNvSpPr>
            <a:spLocks/>
          </xdr:cNvSpPr>
        </xdr:nvSpPr>
        <xdr:spPr bwMode="auto">
          <a:xfrm>
            <a:off x="3039" y="3229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39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3 h 48"/>
              <a:gd name="T32" fmla="*/ 9 w 48"/>
              <a:gd name="T33" fmla="*/ 3 h 48"/>
              <a:gd name="T34" fmla="*/ 6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39 h 48"/>
              <a:gd name="T62" fmla="*/ 6 w 48"/>
              <a:gd name="T63" fmla="*/ 42 h 48"/>
              <a:gd name="T64" fmla="*/ 9 w 48"/>
              <a:gd name="T65" fmla="*/ 45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39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9" name="Freeform 74">
            <a:extLst>
              <a:ext uri="{FF2B5EF4-FFF2-40B4-BE49-F238E27FC236}">
                <a16:creationId xmlns:a16="http://schemas.microsoft.com/office/drawing/2014/main" xmlns="" id="{3A63CCCA-27CA-4990-BAAF-1F7461C5EA34}"/>
              </a:ext>
            </a:extLst>
          </xdr:cNvPr>
          <xdr:cNvSpPr>
            <a:spLocks/>
          </xdr:cNvSpPr>
        </xdr:nvSpPr>
        <xdr:spPr bwMode="auto">
          <a:xfrm>
            <a:off x="3039" y="3229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3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1 h 16"/>
              <a:gd name="T32" fmla="*/ 3 w 16"/>
              <a:gd name="T33" fmla="*/ 1 h 16"/>
              <a:gd name="T34" fmla="*/ 2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3 h 16"/>
              <a:gd name="T62" fmla="*/ 2 w 16"/>
              <a:gd name="T63" fmla="*/ 14 h 16"/>
              <a:gd name="T64" fmla="*/ 3 w 16"/>
              <a:gd name="T65" fmla="*/ 15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3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0" name="Freeform 75">
            <a:extLst>
              <a:ext uri="{FF2B5EF4-FFF2-40B4-BE49-F238E27FC236}">
                <a16:creationId xmlns:a16="http://schemas.microsoft.com/office/drawing/2014/main" xmlns="" id="{D90681A4-4F41-420B-88E8-92CFA57EA9DC}"/>
              </a:ext>
            </a:extLst>
          </xdr:cNvPr>
          <xdr:cNvSpPr>
            <a:spLocks/>
          </xdr:cNvSpPr>
        </xdr:nvSpPr>
        <xdr:spPr bwMode="auto">
          <a:xfrm>
            <a:off x="2670" y="3244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30 w 48"/>
              <a:gd name="T21" fmla="*/ 3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3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5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1" name="Freeform 76">
            <a:extLst>
              <a:ext uri="{FF2B5EF4-FFF2-40B4-BE49-F238E27FC236}">
                <a16:creationId xmlns:a16="http://schemas.microsoft.com/office/drawing/2014/main" xmlns="" id="{3D4C5D2C-EF95-4DC3-8E78-7AC669EEEB38}"/>
              </a:ext>
            </a:extLst>
          </xdr:cNvPr>
          <xdr:cNvSpPr>
            <a:spLocks/>
          </xdr:cNvSpPr>
        </xdr:nvSpPr>
        <xdr:spPr bwMode="auto">
          <a:xfrm>
            <a:off x="2670" y="3244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10 w 16"/>
              <a:gd name="T21" fmla="*/ 1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1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5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2" name="Freeform 77">
            <a:extLst>
              <a:ext uri="{FF2B5EF4-FFF2-40B4-BE49-F238E27FC236}">
                <a16:creationId xmlns:a16="http://schemas.microsoft.com/office/drawing/2014/main" xmlns="" id="{6D9938F7-296C-442F-87A6-496E7F37A59F}"/>
              </a:ext>
            </a:extLst>
          </xdr:cNvPr>
          <xdr:cNvSpPr>
            <a:spLocks/>
          </xdr:cNvSpPr>
        </xdr:nvSpPr>
        <xdr:spPr bwMode="auto">
          <a:xfrm>
            <a:off x="2331" y="3127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3" name="Freeform 78">
            <a:extLst>
              <a:ext uri="{FF2B5EF4-FFF2-40B4-BE49-F238E27FC236}">
                <a16:creationId xmlns:a16="http://schemas.microsoft.com/office/drawing/2014/main" xmlns="" id="{8E94C12F-93DB-4946-9DB1-9562DAB89F2E}"/>
              </a:ext>
            </a:extLst>
          </xdr:cNvPr>
          <xdr:cNvSpPr>
            <a:spLocks/>
          </xdr:cNvSpPr>
        </xdr:nvSpPr>
        <xdr:spPr bwMode="auto">
          <a:xfrm>
            <a:off x="2331" y="3127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4" name="Freeform 79">
            <a:extLst>
              <a:ext uri="{FF2B5EF4-FFF2-40B4-BE49-F238E27FC236}">
                <a16:creationId xmlns:a16="http://schemas.microsoft.com/office/drawing/2014/main" xmlns="" id="{CEFEBE12-84C0-4A63-93B1-58F9FBA8EFFE}"/>
              </a:ext>
            </a:extLst>
          </xdr:cNvPr>
          <xdr:cNvSpPr>
            <a:spLocks/>
          </xdr:cNvSpPr>
        </xdr:nvSpPr>
        <xdr:spPr bwMode="auto">
          <a:xfrm>
            <a:off x="2046" y="2890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3 h 48"/>
              <a:gd name="T32" fmla="*/ 9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9 w 48"/>
              <a:gd name="T65" fmla="*/ 45 h 48"/>
              <a:gd name="T66" fmla="*/ 12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9" y="6"/>
                </a:lnTo>
                <a:lnTo>
                  <a:pt x="6" y="9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39"/>
                </a:lnTo>
                <a:lnTo>
                  <a:pt x="9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5" name="Freeform 80">
            <a:extLst>
              <a:ext uri="{FF2B5EF4-FFF2-40B4-BE49-F238E27FC236}">
                <a16:creationId xmlns:a16="http://schemas.microsoft.com/office/drawing/2014/main" xmlns="" id="{DF7C578D-5AFE-475B-B7F2-F64A03190E96}"/>
              </a:ext>
            </a:extLst>
          </xdr:cNvPr>
          <xdr:cNvSpPr>
            <a:spLocks/>
          </xdr:cNvSpPr>
        </xdr:nvSpPr>
        <xdr:spPr bwMode="auto">
          <a:xfrm>
            <a:off x="2046" y="2890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1 h 16"/>
              <a:gd name="T32" fmla="*/ 3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3 w 16"/>
              <a:gd name="T65" fmla="*/ 15 h 16"/>
              <a:gd name="T66" fmla="*/ 4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3" y="2"/>
                </a:lnTo>
                <a:lnTo>
                  <a:pt x="2" y="3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3"/>
                </a:lnTo>
                <a:lnTo>
                  <a:pt x="3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6" name="Freeform 81">
            <a:extLst>
              <a:ext uri="{FF2B5EF4-FFF2-40B4-BE49-F238E27FC236}">
                <a16:creationId xmlns:a16="http://schemas.microsoft.com/office/drawing/2014/main" xmlns="" id="{3D17B5B1-2C44-4621-A728-5F3517301051}"/>
              </a:ext>
            </a:extLst>
          </xdr:cNvPr>
          <xdr:cNvSpPr>
            <a:spLocks/>
          </xdr:cNvSpPr>
        </xdr:nvSpPr>
        <xdr:spPr bwMode="auto">
          <a:xfrm>
            <a:off x="1842" y="258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3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5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5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3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3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3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5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7" name="Freeform 82">
            <a:extLst>
              <a:ext uri="{FF2B5EF4-FFF2-40B4-BE49-F238E27FC236}">
                <a16:creationId xmlns:a16="http://schemas.microsoft.com/office/drawing/2014/main" xmlns="" id="{B064F7B0-462F-4FC7-BCAC-B8C1857BA05B}"/>
              </a:ext>
            </a:extLst>
          </xdr:cNvPr>
          <xdr:cNvSpPr>
            <a:spLocks/>
          </xdr:cNvSpPr>
        </xdr:nvSpPr>
        <xdr:spPr bwMode="auto">
          <a:xfrm>
            <a:off x="1842" y="258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1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5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5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1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1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1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5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8" name="Freeform 83">
            <a:extLst>
              <a:ext uri="{FF2B5EF4-FFF2-40B4-BE49-F238E27FC236}">
                <a16:creationId xmlns:a16="http://schemas.microsoft.com/office/drawing/2014/main" xmlns="" id="{AEDA9588-DEB2-45DC-AFDF-C5A7EB8F9975}"/>
              </a:ext>
            </a:extLst>
          </xdr:cNvPr>
          <xdr:cNvSpPr>
            <a:spLocks/>
          </xdr:cNvSpPr>
        </xdr:nvSpPr>
        <xdr:spPr bwMode="auto">
          <a:xfrm>
            <a:off x="1746" y="2223"/>
            <a:ext cx="48" cy="48"/>
          </a:xfrm>
          <a:custGeom>
            <a:avLst/>
            <a:gdLst>
              <a:gd name="T0" fmla="*/ 48 w 48"/>
              <a:gd name="T1" fmla="*/ 18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18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27 h 48"/>
              <a:gd name="T54" fmla="*/ 3 w 48"/>
              <a:gd name="T55" fmla="*/ 30 h 48"/>
              <a:gd name="T56" fmla="*/ 3 w 48"/>
              <a:gd name="T57" fmla="*/ 33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18 w 48"/>
              <a:gd name="T71" fmla="*/ 45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5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3 h 48"/>
              <a:gd name="T92" fmla="*/ 45 w 48"/>
              <a:gd name="T93" fmla="*/ 30 h 48"/>
              <a:gd name="T94" fmla="*/ 48 w 48"/>
              <a:gd name="T95" fmla="*/ 27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18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18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18"/>
                </a:lnTo>
                <a:lnTo>
                  <a:pt x="0" y="24"/>
                </a:lnTo>
                <a:lnTo>
                  <a:pt x="0" y="27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5"/>
                </a:lnTo>
                <a:lnTo>
                  <a:pt x="30" y="45"/>
                </a:lnTo>
                <a:lnTo>
                  <a:pt x="33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7"/>
                </a:lnTo>
                <a:lnTo>
                  <a:pt x="48" y="24"/>
                </a:lnTo>
                <a:lnTo>
                  <a:pt x="48" y="18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9" name="Freeform 84">
            <a:extLst>
              <a:ext uri="{FF2B5EF4-FFF2-40B4-BE49-F238E27FC236}">
                <a16:creationId xmlns:a16="http://schemas.microsoft.com/office/drawing/2014/main" xmlns="" id="{40D7DFE5-2E51-4DCC-AB2D-B1FB66302C80}"/>
              </a:ext>
            </a:extLst>
          </xdr:cNvPr>
          <xdr:cNvSpPr>
            <a:spLocks/>
          </xdr:cNvSpPr>
        </xdr:nvSpPr>
        <xdr:spPr bwMode="auto">
          <a:xfrm>
            <a:off x="1746" y="2223"/>
            <a:ext cx="48" cy="48"/>
          </a:xfrm>
          <a:custGeom>
            <a:avLst/>
            <a:gdLst>
              <a:gd name="T0" fmla="*/ 16 w 16"/>
              <a:gd name="T1" fmla="*/ 6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6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9 h 16"/>
              <a:gd name="T54" fmla="*/ 1 w 16"/>
              <a:gd name="T55" fmla="*/ 10 h 16"/>
              <a:gd name="T56" fmla="*/ 1 w 16"/>
              <a:gd name="T57" fmla="*/ 11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6 w 16"/>
              <a:gd name="T71" fmla="*/ 15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5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1 h 16"/>
              <a:gd name="T92" fmla="*/ 15 w 16"/>
              <a:gd name="T93" fmla="*/ 10 h 16"/>
              <a:gd name="T94" fmla="*/ 16 w 16"/>
              <a:gd name="T95" fmla="*/ 9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6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6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6"/>
                </a:lnTo>
                <a:lnTo>
                  <a:pt x="0" y="8"/>
                </a:lnTo>
                <a:lnTo>
                  <a:pt x="0" y="9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5"/>
                </a:lnTo>
                <a:lnTo>
                  <a:pt x="10" y="15"/>
                </a:lnTo>
                <a:lnTo>
                  <a:pt x="11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9"/>
                </a:lnTo>
                <a:lnTo>
                  <a:pt x="16" y="8"/>
                </a:lnTo>
                <a:lnTo>
                  <a:pt x="16" y="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0" name="Freeform 85">
            <a:extLst>
              <a:ext uri="{FF2B5EF4-FFF2-40B4-BE49-F238E27FC236}">
                <a16:creationId xmlns:a16="http://schemas.microsoft.com/office/drawing/2014/main" xmlns="" id="{A0498C5D-E38D-4842-8069-DFB740706B7D}"/>
              </a:ext>
            </a:extLst>
          </xdr:cNvPr>
          <xdr:cNvSpPr>
            <a:spLocks/>
          </xdr:cNvSpPr>
        </xdr:nvSpPr>
        <xdr:spPr bwMode="auto">
          <a:xfrm>
            <a:off x="1782" y="1869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1" name="Freeform 86">
            <a:extLst>
              <a:ext uri="{FF2B5EF4-FFF2-40B4-BE49-F238E27FC236}">
                <a16:creationId xmlns:a16="http://schemas.microsoft.com/office/drawing/2014/main" xmlns="" id="{8A65574B-F180-4DC5-AA75-C09203089D5B}"/>
              </a:ext>
            </a:extLst>
          </xdr:cNvPr>
          <xdr:cNvSpPr>
            <a:spLocks/>
          </xdr:cNvSpPr>
        </xdr:nvSpPr>
        <xdr:spPr bwMode="auto">
          <a:xfrm>
            <a:off x="1782" y="1869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2" name="Freeform 87">
            <a:extLst>
              <a:ext uri="{FF2B5EF4-FFF2-40B4-BE49-F238E27FC236}">
                <a16:creationId xmlns:a16="http://schemas.microsoft.com/office/drawing/2014/main" xmlns="" id="{47735196-2A8D-42B5-97C6-38A572455D28}"/>
              </a:ext>
            </a:extLst>
          </xdr:cNvPr>
          <xdr:cNvSpPr>
            <a:spLocks/>
          </xdr:cNvSpPr>
        </xdr:nvSpPr>
        <xdr:spPr bwMode="auto">
          <a:xfrm>
            <a:off x="1929" y="1524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3 h 48"/>
              <a:gd name="T58" fmla="*/ 3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3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3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3" name="Freeform 88">
            <a:extLst>
              <a:ext uri="{FF2B5EF4-FFF2-40B4-BE49-F238E27FC236}">
                <a16:creationId xmlns:a16="http://schemas.microsoft.com/office/drawing/2014/main" xmlns="" id="{A043A1D5-C1EE-4E13-A425-D65718F3480E}"/>
              </a:ext>
            </a:extLst>
          </xdr:cNvPr>
          <xdr:cNvSpPr>
            <a:spLocks/>
          </xdr:cNvSpPr>
        </xdr:nvSpPr>
        <xdr:spPr bwMode="auto">
          <a:xfrm>
            <a:off x="1929" y="1524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1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1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1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4" name="Freeform 89">
            <a:extLst>
              <a:ext uri="{FF2B5EF4-FFF2-40B4-BE49-F238E27FC236}">
                <a16:creationId xmlns:a16="http://schemas.microsoft.com/office/drawing/2014/main" xmlns="" id="{ECDBA477-3782-49BC-90A8-7BE1956DC62F}"/>
              </a:ext>
            </a:extLst>
          </xdr:cNvPr>
          <xdr:cNvSpPr>
            <a:spLocks/>
          </xdr:cNvSpPr>
        </xdr:nvSpPr>
        <xdr:spPr bwMode="auto">
          <a:xfrm>
            <a:off x="2175" y="1247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8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3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3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8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9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5"/>
                </a:lnTo>
                <a:lnTo>
                  <a:pt x="3" y="18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39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5" name="Freeform 90">
            <a:extLst>
              <a:ext uri="{FF2B5EF4-FFF2-40B4-BE49-F238E27FC236}">
                <a16:creationId xmlns:a16="http://schemas.microsoft.com/office/drawing/2014/main" xmlns="" id="{4D0487E5-D556-4085-83FF-EAEC4A2C2727}"/>
              </a:ext>
            </a:extLst>
          </xdr:cNvPr>
          <xdr:cNvSpPr>
            <a:spLocks/>
          </xdr:cNvSpPr>
        </xdr:nvSpPr>
        <xdr:spPr bwMode="auto">
          <a:xfrm>
            <a:off x="2175" y="1247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6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1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1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6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3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5"/>
                </a:lnTo>
                <a:lnTo>
                  <a:pt x="1" y="6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3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6" name="Freeform 91">
            <a:extLst>
              <a:ext uri="{FF2B5EF4-FFF2-40B4-BE49-F238E27FC236}">
                <a16:creationId xmlns:a16="http://schemas.microsoft.com/office/drawing/2014/main" xmlns="" id="{1B6A5D60-2139-4D8F-9F47-EA33BAE0A7DF}"/>
              </a:ext>
            </a:extLst>
          </xdr:cNvPr>
          <xdr:cNvSpPr>
            <a:spLocks/>
          </xdr:cNvSpPr>
        </xdr:nvSpPr>
        <xdr:spPr bwMode="auto">
          <a:xfrm>
            <a:off x="2496" y="107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3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5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5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3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3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3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5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7" name="Freeform 92">
            <a:extLst>
              <a:ext uri="{FF2B5EF4-FFF2-40B4-BE49-F238E27FC236}">
                <a16:creationId xmlns:a16="http://schemas.microsoft.com/office/drawing/2014/main" xmlns="" id="{5C73CEE1-A36D-436D-8E17-10D613EF5499}"/>
              </a:ext>
            </a:extLst>
          </xdr:cNvPr>
          <xdr:cNvSpPr>
            <a:spLocks/>
          </xdr:cNvSpPr>
        </xdr:nvSpPr>
        <xdr:spPr bwMode="auto">
          <a:xfrm>
            <a:off x="2496" y="107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1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5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5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1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1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1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5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xmlns="" id="{CB1386E7-898B-4028-934E-DE8DAFE8789F}"/>
              </a:ext>
            </a:extLst>
          </xdr:cNvPr>
          <xdr:cNvSpPr>
            <a:spLocks noChangeArrowheads="1"/>
          </xdr:cNvSpPr>
        </xdr:nvSpPr>
        <xdr:spPr bwMode="auto">
          <a:xfrm>
            <a:off x="2857" y="899"/>
            <a:ext cx="41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Pill placebo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xmlns="" id="{3E91DC3D-618B-4EB8-B284-4E5CB6CF1155}"/>
              </a:ext>
            </a:extLst>
          </xdr:cNvPr>
          <xdr:cNvSpPr>
            <a:spLocks noChangeArrowheads="1"/>
          </xdr:cNvSpPr>
        </xdr:nvSpPr>
        <xdr:spPr bwMode="auto">
          <a:xfrm>
            <a:off x="3306" y="1019"/>
            <a:ext cx="30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Exercise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xmlns="" id="{9B39A9FE-D565-4F12-9267-A9E69FF677EA}"/>
              </a:ext>
            </a:extLst>
          </xdr:cNvPr>
          <xdr:cNvSpPr>
            <a:spLocks noChangeArrowheads="1"/>
          </xdr:cNvSpPr>
        </xdr:nvSpPr>
        <xdr:spPr bwMode="auto">
          <a:xfrm>
            <a:off x="3650" y="1187"/>
            <a:ext cx="43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Amitriptyline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xmlns="" id="{AF333FC1-A8D1-42BD-BF97-A9DCB13A115D}"/>
              </a:ext>
            </a:extLst>
          </xdr:cNvPr>
          <xdr:cNvSpPr>
            <a:spLocks noChangeArrowheads="1"/>
          </xdr:cNvSpPr>
        </xdr:nvSpPr>
        <xdr:spPr bwMode="auto">
          <a:xfrm>
            <a:off x="3900" y="1467"/>
            <a:ext cx="39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Imipramine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xmlns="" id="{97EB982C-BE24-4F55-82F3-47D43259CB11}"/>
              </a:ext>
            </a:extLst>
          </xdr:cNvPr>
          <xdr:cNvSpPr>
            <a:spLocks noChangeArrowheads="1"/>
          </xdr:cNvSpPr>
        </xdr:nvSpPr>
        <xdr:spPr bwMode="auto">
          <a:xfrm>
            <a:off x="4009" y="1851"/>
            <a:ext cx="446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Lofepramine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xmlns="" id="{34540250-B11C-40AD-BD6B-8328DEC6F748}"/>
              </a:ext>
            </a:extLst>
          </xdr:cNvPr>
          <xdr:cNvSpPr>
            <a:spLocks noChangeArrowheads="1"/>
          </xdr:cNvSpPr>
        </xdr:nvSpPr>
        <xdr:spPr bwMode="auto">
          <a:xfrm>
            <a:off x="4052" y="2187"/>
            <a:ext cx="348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Any SSRI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xmlns="" id="{10E56357-6A53-4CD9-8978-FD8EB57362D7}"/>
              </a:ext>
            </a:extLst>
          </xdr:cNvPr>
          <xdr:cNvSpPr>
            <a:spLocks noChangeArrowheads="1"/>
          </xdr:cNvSpPr>
        </xdr:nvSpPr>
        <xdr:spPr bwMode="auto">
          <a:xfrm>
            <a:off x="3927" y="2588"/>
            <a:ext cx="39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Citalopram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xmlns="" id="{850748B9-E4EC-4F9D-8D98-07C87FCC4A8D}"/>
              </a:ext>
            </a:extLst>
          </xdr:cNvPr>
          <xdr:cNvSpPr>
            <a:spLocks noChangeArrowheads="1"/>
          </xdr:cNvSpPr>
        </xdr:nvSpPr>
        <xdr:spPr bwMode="auto">
          <a:xfrm>
            <a:off x="3759" y="2909"/>
            <a:ext cx="466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Escitalopram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xmlns="" id="{CDF94BAC-E27E-4205-8773-0D411FBCACCF}"/>
              </a:ext>
            </a:extLst>
          </xdr:cNvPr>
          <xdr:cNvSpPr>
            <a:spLocks noChangeArrowheads="1"/>
          </xdr:cNvSpPr>
        </xdr:nvSpPr>
        <xdr:spPr bwMode="auto">
          <a:xfrm>
            <a:off x="3452" y="3159"/>
            <a:ext cx="37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Fluoxetine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xmlns="" id="{67C3AC42-E0AE-4CB1-8226-1AAFBBB2807D}"/>
              </a:ext>
            </a:extLst>
          </xdr:cNvPr>
          <xdr:cNvSpPr>
            <a:spLocks noChangeArrowheads="1"/>
          </xdr:cNvSpPr>
        </xdr:nvSpPr>
        <xdr:spPr bwMode="auto">
          <a:xfrm>
            <a:off x="3080" y="3292"/>
            <a:ext cx="34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Sertraline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xmlns="" id="{D307F467-F26B-4CB1-B6A7-84932B8A5E0B}"/>
              </a:ext>
            </a:extLst>
          </xdr:cNvPr>
          <xdr:cNvSpPr>
            <a:spLocks noChangeArrowheads="1"/>
          </xdr:cNvSpPr>
        </xdr:nvSpPr>
        <xdr:spPr bwMode="auto">
          <a:xfrm>
            <a:off x="2281" y="3294"/>
            <a:ext cx="416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Mirtazapine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xmlns="" id="{D2D825AE-E427-4181-BBF8-97DF9C2861B7}"/>
              </a:ext>
            </a:extLst>
          </xdr:cNvPr>
          <xdr:cNvSpPr>
            <a:spLocks noChangeArrowheads="1"/>
          </xdr:cNvSpPr>
        </xdr:nvSpPr>
        <xdr:spPr bwMode="auto">
          <a:xfrm>
            <a:off x="475" y="3092"/>
            <a:ext cx="185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Short-term psychodynamic psychotherapy individual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xmlns="" id="{9FAC4671-2B0F-40F6-A2F4-39183446D482}"/>
              </a:ext>
            </a:extLst>
          </xdr:cNvPr>
          <xdr:cNvSpPr>
            <a:spLocks noChangeArrowheads="1"/>
          </xdr:cNvSpPr>
        </xdr:nvSpPr>
        <xdr:spPr bwMode="auto">
          <a:xfrm>
            <a:off x="1101" y="2867"/>
            <a:ext cx="93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Problem solving individual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xmlns="" id="{F41FABCD-1FDA-4638-A700-571A292321C7}"/>
              </a:ext>
            </a:extLst>
          </xdr:cNvPr>
          <xdr:cNvSpPr>
            <a:spLocks noChangeArrowheads="1"/>
          </xdr:cNvSpPr>
        </xdr:nvSpPr>
        <xdr:spPr bwMode="auto">
          <a:xfrm>
            <a:off x="637" y="2544"/>
            <a:ext cx="119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(over 15 sessions)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xmlns="" id="{05B8906F-E354-4787-9B7F-262048134B3E}"/>
              </a:ext>
            </a:extLst>
          </xdr:cNvPr>
          <xdr:cNvSpPr>
            <a:spLocks noChangeArrowheads="1"/>
          </xdr:cNvSpPr>
        </xdr:nvSpPr>
        <xdr:spPr bwMode="auto">
          <a:xfrm>
            <a:off x="610" y="2204"/>
            <a:ext cx="111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group (under 15 sessions)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xmlns="" id="{12F302D1-A3FF-48D2-B6C4-7B3F9DA39178}"/>
              </a:ext>
            </a:extLst>
          </xdr:cNvPr>
          <xdr:cNvSpPr>
            <a:spLocks noChangeArrowheads="1"/>
          </xdr:cNvSpPr>
        </xdr:nvSpPr>
        <xdr:spPr bwMode="auto">
          <a:xfrm>
            <a:off x="100" y="1841"/>
            <a:ext cx="168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(over 15 sessions) + imipramine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xmlns="" id="{BDE0B5EA-5B81-4F22-B521-C1FCDF1B0D6B}"/>
              </a:ext>
            </a:extLst>
          </xdr:cNvPr>
          <xdr:cNvSpPr>
            <a:spLocks noChangeArrowheads="1"/>
          </xdr:cNvSpPr>
        </xdr:nvSpPr>
        <xdr:spPr bwMode="auto">
          <a:xfrm>
            <a:off x="560" y="1498"/>
            <a:ext cx="136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Problem solving individual + any SSRI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xmlns="" id="{3A46FD3B-3621-42B0-A2A0-D94DF4F84B79}"/>
              </a:ext>
            </a:extLst>
          </xdr:cNvPr>
          <xdr:cNvSpPr>
            <a:spLocks noChangeArrowheads="1"/>
          </xdr:cNvSpPr>
        </xdr:nvSpPr>
        <xdr:spPr bwMode="auto">
          <a:xfrm>
            <a:off x="6" y="1147"/>
            <a:ext cx="229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Short-term psychodynamic psychotherapy individual + any SSRI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xmlns="" id="{C8D1A5A3-F30B-4146-AB23-DA8388190095}"/>
              </a:ext>
            </a:extLst>
          </xdr:cNvPr>
          <xdr:cNvSpPr>
            <a:spLocks noChangeArrowheads="1"/>
          </xdr:cNvSpPr>
        </xdr:nvSpPr>
        <xdr:spPr bwMode="auto">
          <a:xfrm>
            <a:off x="1800" y="979"/>
            <a:ext cx="74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Exercise + Sertraline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xmlns="" id="{69C46926-FDE9-4542-99A6-1B4C866C924D}"/>
              </a:ext>
            </a:extLst>
          </xdr:cNvPr>
          <xdr:cNvSpPr>
            <a:spLocks noChangeArrowheads="1"/>
          </xdr:cNvSpPr>
        </xdr:nvSpPr>
        <xdr:spPr bwMode="auto">
          <a:xfrm>
            <a:off x="2856" y="662"/>
            <a:ext cx="23" cy="1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50" b="1" i="0" u="none" strike="noStrike" cap="none" normalizeH="0" baseline="0">
                <a:ln>
                  <a:noFill/>
                </a:ln>
                <a:solidFill>
                  <a:srgbClr val="0000FF"/>
                </a:solidFill>
                <a:effectLst/>
                <a:latin typeface="Arial" panose="020B0604020202020204" pitchFamily="34" charset="0"/>
              </a:rPr>
              <a:t> 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  <xdr:twoCellAnchor>
    <xdr:from>
      <xdr:col>14</xdr:col>
      <xdr:colOff>0</xdr:colOff>
      <xdr:row>1</xdr:row>
      <xdr:rowOff>0</xdr:rowOff>
    </xdr:from>
    <xdr:to>
      <xdr:col>29</xdr:col>
      <xdr:colOff>0</xdr:colOff>
      <xdr:row>25</xdr:row>
      <xdr:rowOff>184150</xdr:rowOff>
    </xdr:to>
    <xdr:grpSp>
      <xdr:nvGrpSpPr>
        <xdr:cNvPr id="298" name="Group 297">
          <a:extLst>
            <a:ext uri="{FF2B5EF4-FFF2-40B4-BE49-F238E27FC236}">
              <a16:creationId xmlns:a16="http://schemas.microsoft.com/office/drawing/2014/main" xmlns="" id="{93290EE6-5108-4209-94B3-3F8A2A5A6022}"/>
            </a:ext>
          </a:extLst>
        </xdr:cNvPr>
        <xdr:cNvGrpSpPr>
          <a:grpSpLocks noChangeAspect="1"/>
        </xdr:cNvGrpSpPr>
      </xdr:nvGrpSpPr>
      <xdr:grpSpPr bwMode="auto">
        <a:xfrm>
          <a:off x="8534400" y="190500"/>
          <a:ext cx="9144000" cy="4756150"/>
          <a:chOff x="0" y="662"/>
          <a:chExt cx="5760" cy="2996"/>
        </a:xfrm>
      </xdr:grpSpPr>
      <xdr:sp macro="" textlink="">
        <xdr:nvSpPr>
          <xdr:cNvPr id="299" name="AutoShape 3">
            <a:extLst>
              <a:ext uri="{FF2B5EF4-FFF2-40B4-BE49-F238E27FC236}">
                <a16:creationId xmlns:a16="http://schemas.microsoft.com/office/drawing/2014/main" xmlns="" id="{B5470C08-B7C8-4DFD-96C4-683AF48056B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662"/>
            <a:ext cx="5760" cy="29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0" name="Freeform 5">
            <a:extLst>
              <a:ext uri="{FF2B5EF4-FFF2-40B4-BE49-F238E27FC236}">
                <a16:creationId xmlns:a16="http://schemas.microsoft.com/office/drawing/2014/main" xmlns="" id="{80506B7D-B2EA-4C1E-8840-F1D3886F8ACA}"/>
              </a:ext>
            </a:extLst>
          </xdr:cNvPr>
          <xdr:cNvSpPr>
            <a:spLocks/>
          </xdr:cNvSpPr>
        </xdr:nvSpPr>
        <xdr:spPr bwMode="auto">
          <a:xfrm>
            <a:off x="2904" y="1058"/>
            <a:ext cx="888" cy="436"/>
          </a:xfrm>
          <a:custGeom>
            <a:avLst/>
            <a:gdLst>
              <a:gd name="T0" fmla="*/ 879 w 888"/>
              <a:gd name="T1" fmla="*/ 436 h 436"/>
              <a:gd name="T2" fmla="*/ 0 w 888"/>
              <a:gd name="T3" fmla="*/ 15 h 436"/>
              <a:gd name="T4" fmla="*/ 9 w 888"/>
              <a:gd name="T5" fmla="*/ 0 h 436"/>
              <a:gd name="T6" fmla="*/ 888 w 888"/>
              <a:gd name="T7" fmla="*/ 418 h 436"/>
              <a:gd name="T8" fmla="*/ 879 w 888"/>
              <a:gd name="T9" fmla="*/ 436 h 4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888" h="436">
                <a:moveTo>
                  <a:pt x="879" y="436"/>
                </a:moveTo>
                <a:lnTo>
                  <a:pt x="0" y="15"/>
                </a:lnTo>
                <a:lnTo>
                  <a:pt x="9" y="0"/>
                </a:lnTo>
                <a:lnTo>
                  <a:pt x="888" y="418"/>
                </a:lnTo>
                <a:lnTo>
                  <a:pt x="879" y="43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1" name="Freeform 6">
            <a:extLst>
              <a:ext uri="{FF2B5EF4-FFF2-40B4-BE49-F238E27FC236}">
                <a16:creationId xmlns:a16="http://schemas.microsoft.com/office/drawing/2014/main" xmlns="" id="{1C5280CD-AE2D-45D7-955F-AB13860FF5C7}"/>
              </a:ext>
            </a:extLst>
          </xdr:cNvPr>
          <xdr:cNvSpPr>
            <a:spLocks/>
          </xdr:cNvSpPr>
        </xdr:nvSpPr>
        <xdr:spPr bwMode="auto">
          <a:xfrm>
            <a:off x="2904" y="1058"/>
            <a:ext cx="888" cy="436"/>
          </a:xfrm>
          <a:custGeom>
            <a:avLst/>
            <a:gdLst>
              <a:gd name="T0" fmla="*/ 293 w 296"/>
              <a:gd name="T1" fmla="*/ 145 h 145"/>
              <a:gd name="T2" fmla="*/ 0 w 296"/>
              <a:gd name="T3" fmla="*/ 5 h 145"/>
              <a:gd name="T4" fmla="*/ 3 w 296"/>
              <a:gd name="T5" fmla="*/ 0 h 145"/>
              <a:gd name="T6" fmla="*/ 296 w 296"/>
              <a:gd name="T7" fmla="*/ 139 h 145"/>
              <a:gd name="T8" fmla="*/ 293 w 296"/>
              <a:gd name="T9" fmla="*/ 145 h 1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6" h="145">
                <a:moveTo>
                  <a:pt x="293" y="145"/>
                </a:moveTo>
                <a:lnTo>
                  <a:pt x="0" y="5"/>
                </a:lnTo>
                <a:lnTo>
                  <a:pt x="3" y="0"/>
                </a:lnTo>
                <a:lnTo>
                  <a:pt x="296" y="139"/>
                </a:lnTo>
                <a:lnTo>
                  <a:pt x="293" y="145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2" name="Freeform 7">
            <a:extLst>
              <a:ext uri="{FF2B5EF4-FFF2-40B4-BE49-F238E27FC236}">
                <a16:creationId xmlns:a16="http://schemas.microsoft.com/office/drawing/2014/main" xmlns="" id="{C236985B-A9F3-4340-8EBD-B86351E3816B}"/>
              </a:ext>
            </a:extLst>
          </xdr:cNvPr>
          <xdr:cNvSpPr>
            <a:spLocks/>
          </xdr:cNvSpPr>
        </xdr:nvSpPr>
        <xdr:spPr bwMode="auto">
          <a:xfrm>
            <a:off x="2898" y="1061"/>
            <a:ext cx="1083" cy="931"/>
          </a:xfrm>
          <a:custGeom>
            <a:avLst/>
            <a:gdLst>
              <a:gd name="T0" fmla="*/ 1068 w 1083"/>
              <a:gd name="T1" fmla="*/ 931 h 931"/>
              <a:gd name="T2" fmla="*/ 0 w 1083"/>
              <a:gd name="T3" fmla="*/ 21 h 931"/>
              <a:gd name="T4" fmla="*/ 18 w 1083"/>
              <a:gd name="T5" fmla="*/ 0 h 931"/>
              <a:gd name="T6" fmla="*/ 1083 w 1083"/>
              <a:gd name="T7" fmla="*/ 913 h 931"/>
              <a:gd name="T8" fmla="*/ 1068 w 1083"/>
              <a:gd name="T9" fmla="*/ 931 h 9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83" h="931">
                <a:moveTo>
                  <a:pt x="1068" y="931"/>
                </a:moveTo>
                <a:lnTo>
                  <a:pt x="0" y="21"/>
                </a:lnTo>
                <a:lnTo>
                  <a:pt x="18" y="0"/>
                </a:lnTo>
                <a:lnTo>
                  <a:pt x="1083" y="913"/>
                </a:lnTo>
                <a:lnTo>
                  <a:pt x="1068" y="93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3" name="Freeform 8">
            <a:extLst>
              <a:ext uri="{FF2B5EF4-FFF2-40B4-BE49-F238E27FC236}">
                <a16:creationId xmlns:a16="http://schemas.microsoft.com/office/drawing/2014/main" xmlns="" id="{8316BF81-D99D-46EE-BFB1-56C1995D9B0D}"/>
              </a:ext>
            </a:extLst>
          </xdr:cNvPr>
          <xdr:cNvSpPr>
            <a:spLocks/>
          </xdr:cNvSpPr>
        </xdr:nvSpPr>
        <xdr:spPr bwMode="auto">
          <a:xfrm>
            <a:off x="2898" y="1061"/>
            <a:ext cx="1083" cy="931"/>
          </a:xfrm>
          <a:custGeom>
            <a:avLst/>
            <a:gdLst>
              <a:gd name="T0" fmla="*/ 356 w 361"/>
              <a:gd name="T1" fmla="*/ 310 h 310"/>
              <a:gd name="T2" fmla="*/ 0 w 361"/>
              <a:gd name="T3" fmla="*/ 7 h 310"/>
              <a:gd name="T4" fmla="*/ 6 w 361"/>
              <a:gd name="T5" fmla="*/ 0 h 310"/>
              <a:gd name="T6" fmla="*/ 361 w 361"/>
              <a:gd name="T7" fmla="*/ 304 h 310"/>
              <a:gd name="T8" fmla="*/ 356 w 361"/>
              <a:gd name="T9" fmla="*/ 310 h 3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61" h="310">
                <a:moveTo>
                  <a:pt x="356" y="310"/>
                </a:moveTo>
                <a:lnTo>
                  <a:pt x="0" y="7"/>
                </a:lnTo>
                <a:lnTo>
                  <a:pt x="6" y="0"/>
                </a:lnTo>
                <a:lnTo>
                  <a:pt x="361" y="304"/>
                </a:lnTo>
                <a:lnTo>
                  <a:pt x="356" y="31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4" name="Freeform 9">
            <a:extLst>
              <a:ext uri="{FF2B5EF4-FFF2-40B4-BE49-F238E27FC236}">
                <a16:creationId xmlns:a16="http://schemas.microsoft.com/office/drawing/2014/main" xmlns="" id="{1AC54D0F-C0B8-4C9D-8B33-11EF70A0DB51}"/>
              </a:ext>
            </a:extLst>
          </xdr:cNvPr>
          <xdr:cNvSpPr>
            <a:spLocks/>
          </xdr:cNvSpPr>
        </xdr:nvSpPr>
        <xdr:spPr bwMode="auto">
          <a:xfrm>
            <a:off x="2901" y="1073"/>
            <a:ext cx="1020" cy="1450"/>
          </a:xfrm>
          <a:custGeom>
            <a:avLst/>
            <a:gdLst>
              <a:gd name="T0" fmla="*/ 1017 w 1020"/>
              <a:gd name="T1" fmla="*/ 1450 h 1450"/>
              <a:gd name="T2" fmla="*/ 0 w 1020"/>
              <a:gd name="T3" fmla="*/ 3 h 1450"/>
              <a:gd name="T4" fmla="*/ 0 w 1020"/>
              <a:gd name="T5" fmla="*/ 0 h 1450"/>
              <a:gd name="T6" fmla="*/ 1020 w 1020"/>
              <a:gd name="T7" fmla="*/ 1447 h 1450"/>
              <a:gd name="T8" fmla="*/ 1017 w 1020"/>
              <a:gd name="T9" fmla="*/ 1450 h 14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20" h="1450">
                <a:moveTo>
                  <a:pt x="1017" y="1450"/>
                </a:moveTo>
                <a:lnTo>
                  <a:pt x="0" y="3"/>
                </a:lnTo>
                <a:lnTo>
                  <a:pt x="0" y="0"/>
                </a:lnTo>
                <a:lnTo>
                  <a:pt x="1020" y="1447"/>
                </a:lnTo>
                <a:lnTo>
                  <a:pt x="1017" y="145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5" name="Freeform 10">
            <a:extLst>
              <a:ext uri="{FF2B5EF4-FFF2-40B4-BE49-F238E27FC236}">
                <a16:creationId xmlns:a16="http://schemas.microsoft.com/office/drawing/2014/main" xmlns="" id="{6F96DC02-25B3-4D42-9A56-5663C08B2492}"/>
              </a:ext>
            </a:extLst>
          </xdr:cNvPr>
          <xdr:cNvSpPr>
            <a:spLocks/>
          </xdr:cNvSpPr>
        </xdr:nvSpPr>
        <xdr:spPr bwMode="auto">
          <a:xfrm>
            <a:off x="2901" y="1073"/>
            <a:ext cx="1020" cy="1450"/>
          </a:xfrm>
          <a:custGeom>
            <a:avLst/>
            <a:gdLst>
              <a:gd name="T0" fmla="*/ 339 w 340"/>
              <a:gd name="T1" fmla="*/ 483 h 483"/>
              <a:gd name="T2" fmla="*/ 0 w 340"/>
              <a:gd name="T3" fmla="*/ 1 h 483"/>
              <a:gd name="T4" fmla="*/ 0 w 340"/>
              <a:gd name="T5" fmla="*/ 0 h 483"/>
              <a:gd name="T6" fmla="*/ 340 w 340"/>
              <a:gd name="T7" fmla="*/ 482 h 483"/>
              <a:gd name="T8" fmla="*/ 339 w 340"/>
              <a:gd name="T9" fmla="*/ 483 h 4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40" h="483">
                <a:moveTo>
                  <a:pt x="339" y="483"/>
                </a:moveTo>
                <a:lnTo>
                  <a:pt x="0" y="1"/>
                </a:lnTo>
                <a:lnTo>
                  <a:pt x="0" y="0"/>
                </a:lnTo>
                <a:lnTo>
                  <a:pt x="340" y="482"/>
                </a:lnTo>
                <a:lnTo>
                  <a:pt x="339" y="483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6" name="Freeform 11">
            <a:extLst>
              <a:ext uri="{FF2B5EF4-FFF2-40B4-BE49-F238E27FC236}">
                <a16:creationId xmlns:a16="http://schemas.microsoft.com/office/drawing/2014/main" xmlns="" id="{499B69ED-2A8D-4D9E-A957-5291E35C320A}"/>
              </a:ext>
            </a:extLst>
          </xdr:cNvPr>
          <xdr:cNvSpPr>
            <a:spLocks/>
          </xdr:cNvSpPr>
        </xdr:nvSpPr>
        <xdr:spPr bwMode="auto">
          <a:xfrm>
            <a:off x="2136" y="1076"/>
            <a:ext cx="744" cy="1907"/>
          </a:xfrm>
          <a:custGeom>
            <a:avLst/>
            <a:gdLst>
              <a:gd name="T0" fmla="*/ 0 w 744"/>
              <a:gd name="T1" fmla="*/ 1907 h 1907"/>
              <a:gd name="T2" fmla="*/ 741 w 744"/>
              <a:gd name="T3" fmla="*/ 0 h 1907"/>
              <a:gd name="T4" fmla="*/ 744 w 744"/>
              <a:gd name="T5" fmla="*/ 3 h 1907"/>
              <a:gd name="T6" fmla="*/ 3 w 744"/>
              <a:gd name="T7" fmla="*/ 1907 h 1907"/>
              <a:gd name="T8" fmla="*/ 0 w 744"/>
              <a:gd name="T9" fmla="*/ 1907 h 19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44" h="1907">
                <a:moveTo>
                  <a:pt x="0" y="1907"/>
                </a:moveTo>
                <a:lnTo>
                  <a:pt x="741" y="0"/>
                </a:lnTo>
                <a:lnTo>
                  <a:pt x="744" y="3"/>
                </a:lnTo>
                <a:lnTo>
                  <a:pt x="3" y="1907"/>
                </a:lnTo>
                <a:lnTo>
                  <a:pt x="0" y="190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7" name="Freeform 12">
            <a:extLst>
              <a:ext uri="{FF2B5EF4-FFF2-40B4-BE49-F238E27FC236}">
                <a16:creationId xmlns:a16="http://schemas.microsoft.com/office/drawing/2014/main" xmlns="" id="{D97D4BE5-BEC6-4EB8-8FED-ABDE07F1029F}"/>
              </a:ext>
            </a:extLst>
          </xdr:cNvPr>
          <xdr:cNvSpPr>
            <a:spLocks/>
          </xdr:cNvSpPr>
        </xdr:nvSpPr>
        <xdr:spPr bwMode="auto">
          <a:xfrm>
            <a:off x="2136" y="1076"/>
            <a:ext cx="744" cy="1907"/>
          </a:xfrm>
          <a:custGeom>
            <a:avLst/>
            <a:gdLst>
              <a:gd name="T0" fmla="*/ 0 w 248"/>
              <a:gd name="T1" fmla="*/ 635 h 635"/>
              <a:gd name="T2" fmla="*/ 247 w 248"/>
              <a:gd name="T3" fmla="*/ 0 h 635"/>
              <a:gd name="T4" fmla="*/ 248 w 248"/>
              <a:gd name="T5" fmla="*/ 1 h 635"/>
              <a:gd name="T6" fmla="*/ 1 w 248"/>
              <a:gd name="T7" fmla="*/ 635 h 635"/>
              <a:gd name="T8" fmla="*/ 0 w 248"/>
              <a:gd name="T9" fmla="*/ 635 h 6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8" h="635">
                <a:moveTo>
                  <a:pt x="0" y="635"/>
                </a:moveTo>
                <a:lnTo>
                  <a:pt x="247" y="0"/>
                </a:lnTo>
                <a:lnTo>
                  <a:pt x="248" y="1"/>
                </a:lnTo>
                <a:lnTo>
                  <a:pt x="1" y="635"/>
                </a:lnTo>
                <a:lnTo>
                  <a:pt x="0" y="635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8" name="Freeform 13">
            <a:extLst>
              <a:ext uri="{FF2B5EF4-FFF2-40B4-BE49-F238E27FC236}">
                <a16:creationId xmlns:a16="http://schemas.microsoft.com/office/drawing/2014/main" xmlns="" id="{99DB3E29-8010-4214-9CE4-AF28AFC8D1B6}"/>
              </a:ext>
            </a:extLst>
          </xdr:cNvPr>
          <xdr:cNvSpPr>
            <a:spLocks/>
          </xdr:cNvSpPr>
        </xdr:nvSpPr>
        <xdr:spPr bwMode="auto">
          <a:xfrm>
            <a:off x="3423" y="1178"/>
            <a:ext cx="555" cy="802"/>
          </a:xfrm>
          <a:custGeom>
            <a:avLst/>
            <a:gdLst>
              <a:gd name="T0" fmla="*/ 555 w 555"/>
              <a:gd name="T1" fmla="*/ 802 h 802"/>
              <a:gd name="T2" fmla="*/ 0 w 555"/>
              <a:gd name="T3" fmla="*/ 0 h 802"/>
              <a:gd name="T4" fmla="*/ 0 w 555"/>
              <a:gd name="T5" fmla="*/ 0 h 802"/>
              <a:gd name="T6" fmla="*/ 555 w 555"/>
              <a:gd name="T7" fmla="*/ 799 h 802"/>
              <a:gd name="T8" fmla="*/ 555 w 555"/>
              <a:gd name="T9" fmla="*/ 802 h 8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55" h="802">
                <a:moveTo>
                  <a:pt x="555" y="802"/>
                </a:moveTo>
                <a:lnTo>
                  <a:pt x="0" y="0"/>
                </a:lnTo>
                <a:lnTo>
                  <a:pt x="0" y="0"/>
                </a:lnTo>
                <a:lnTo>
                  <a:pt x="555" y="799"/>
                </a:lnTo>
                <a:lnTo>
                  <a:pt x="555" y="80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09" name="Freeform 14">
            <a:extLst>
              <a:ext uri="{FF2B5EF4-FFF2-40B4-BE49-F238E27FC236}">
                <a16:creationId xmlns:a16="http://schemas.microsoft.com/office/drawing/2014/main" xmlns="" id="{4D5C4F09-F8B1-4B78-8B19-476C44E67B51}"/>
              </a:ext>
            </a:extLst>
          </xdr:cNvPr>
          <xdr:cNvSpPr>
            <a:spLocks/>
          </xdr:cNvSpPr>
        </xdr:nvSpPr>
        <xdr:spPr bwMode="auto">
          <a:xfrm>
            <a:off x="3423" y="1178"/>
            <a:ext cx="555" cy="802"/>
          </a:xfrm>
          <a:custGeom>
            <a:avLst/>
            <a:gdLst>
              <a:gd name="T0" fmla="*/ 185 w 185"/>
              <a:gd name="T1" fmla="*/ 267 h 267"/>
              <a:gd name="T2" fmla="*/ 0 w 185"/>
              <a:gd name="T3" fmla="*/ 0 h 267"/>
              <a:gd name="T4" fmla="*/ 0 w 185"/>
              <a:gd name="T5" fmla="*/ 0 h 267"/>
              <a:gd name="T6" fmla="*/ 185 w 185"/>
              <a:gd name="T7" fmla="*/ 266 h 267"/>
              <a:gd name="T8" fmla="*/ 185 w 185"/>
              <a:gd name="T9" fmla="*/ 267 h 2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5" h="267">
                <a:moveTo>
                  <a:pt x="185" y="267"/>
                </a:moveTo>
                <a:lnTo>
                  <a:pt x="0" y="0"/>
                </a:lnTo>
                <a:lnTo>
                  <a:pt x="0" y="0"/>
                </a:lnTo>
                <a:lnTo>
                  <a:pt x="185" y="266"/>
                </a:lnTo>
                <a:lnTo>
                  <a:pt x="185" y="26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0" name="Freeform 15">
            <a:extLst>
              <a:ext uri="{FF2B5EF4-FFF2-40B4-BE49-F238E27FC236}">
                <a16:creationId xmlns:a16="http://schemas.microsoft.com/office/drawing/2014/main" xmlns="" id="{76A2A1F9-13A6-4BFF-9B32-B70068A991AD}"/>
              </a:ext>
            </a:extLst>
          </xdr:cNvPr>
          <xdr:cNvSpPr>
            <a:spLocks/>
          </xdr:cNvSpPr>
        </xdr:nvSpPr>
        <xdr:spPr bwMode="auto">
          <a:xfrm>
            <a:off x="2391" y="1142"/>
            <a:ext cx="996" cy="18"/>
          </a:xfrm>
          <a:custGeom>
            <a:avLst/>
            <a:gdLst>
              <a:gd name="T0" fmla="*/ 0 w 996"/>
              <a:gd name="T1" fmla="*/ 0 h 18"/>
              <a:gd name="T2" fmla="*/ 996 w 996"/>
              <a:gd name="T3" fmla="*/ 15 h 18"/>
              <a:gd name="T4" fmla="*/ 996 w 996"/>
              <a:gd name="T5" fmla="*/ 18 h 18"/>
              <a:gd name="T6" fmla="*/ 0 w 996"/>
              <a:gd name="T7" fmla="*/ 0 h 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996" h="18">
                <a:moveTo>
                  <a:pt x="0" y="0"/>
                </a:moveTo>
                <a:lnTo>
                  <a:pt x="996" y="15"/>
                </a:lnTo>
                <a:lnTo>
                  <a:pt x="996" y="18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1" name="Freeform 16">
            <a:extLst>
              <a:ext uri="{FF2B5EF4-FFF2-40B4-BE49-F238E27FC236}">
                <a16:creationId xmlns:a16="http://schemas.microsoft.com/office/drawing/2014/main" xmlns="" id="{B087DA1E-8AC7-4D2F-B88D-A9393132FE9E}"/>
              </a:ext>
            </a:extLst>
          </xdr:cNvPr>
          <xdr:cNvSpPr>
            <a:spLocks/>
          </xdr:cNvSpPr>
        </xdr:nvSpPr>
        <xdr:spPr bwMode="auto">
          <a:xfrm>
            <a:off x="2391" y="1142"/>
            <a:ext cx="996" cy="18"/>
          </a:xfrm>
          <a:custGeom>
            <a:avLst/>
            <a:gdLst>
              <a:gd name="T0" fmla="*/ 0 w 332"/>
              <a:gd name="T1" fmla="*/ 0 h 6"/>
              <a:gd name="T2" fmla="*/ 332 w 332"/>
              <a:gd name="T3" fmla="*/ 5 h 6"/>
              <a:gd name="T4" fmla="*/ 332 w 332"/>
              <a:gd name="T5" fmla="*/ 6 h 6"/>
              <a:gd name="T6" fmla="*/ 0 w 332"/>
              <a:gd name="T7" fmla="*/ 0 h 6"/>
              <a:gd name="T8" fmla="*/ 0 w 332"/>
              <a:gd name="T9" fmla="*/ 0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32" h="6">
                <a:moveTo>
                  <a:pt x="0" y="0"/>
                </a:moveTo>
                <a:lnTo>
                  <a:pt x="332" y="5"/>
                </a:lnTo>
                <a:lnTo>
                  <a:pt x="332" y="6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2" name="Freeform 17">
            <a:extLst>
              <a:ext uri="{FF2B5EF4-FFF2-40B4-BE49-F238E27FC236}">
                <a16:creationId xmlns:a16="http://schemas.microsoft.com/office/drawing/2014/main" xmlns="" id="{E888ED9C-F6EC-4E48-BB2A-1FF3652DD76A}"/>
              </a:ext>
            </a:extLst>
          </xdr:cNvPr>
          <xdr:cNvSpPr>
            <a:spLocks/>
          </xdr:cNvSpPr>
        </xdr:nvSpPr>
        <xdr:spPr bwMode="auto">
          <a:xfrm>
            <a:off x="3813" y="1515"/>
            <a:ext cx="174" cy="462"/>
          </a:xfrm>
          <a:custGeom>
            <a:avLst/>
            <a:gdLst>
              <a:gd name="T0" fmla="*/ 165 w 174"/>
              <a:gd name="T1" fmla="*/ 462 h 462"/>
              <a:gd name="T2" fmla="*/ 0 w 174"/>
              <a:gd name="T3" fmla="*/ 3 h 462"/>
              <a:gd name="T4" fmla="*/ 9 w 174"/>
              <a:gd name="T5" fmla="*/ 0 h 462"/>
              <a:gd name="T6" fmla="*/ 174 w 174"/>
              <a:gd name="T7" fmla="*/ 459 h 462"/>
              <a:gd name="T8" fmla="*/ 165 w 174"/>
              <a:gd name="T9" fmla="*/ 462 h 4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4" h="462">
                <a:moveTo>
                  <a:pt x="165" y="462"/>
                </a:moveTo>
                <a:lnTo>
                  <a:pt x="0" y="3"/>
                </a:lnTo>
                <a:lnTo>
                  <a:pt x="9" y="0"/>
                </a:lnTo>
                <a:lnTo>
                  <a:pt x="174" y="459"/>
                </a:lnTo>
                <a:lnTo>
                  <a:pt x="165" y="46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3" name="Freeform 18">
            <a:extLst>
              <a:ext uri="{FF2B5EF4-FFF2-40B4-BE49-F238E27FC236}">
                <a16:creationId xmlns:a16="http://schemas.microsoft.com/office/drawing/2014/main" xmlns="" id="{11B424A4-304A-437B-96A7-B9D6B96EEABE}"/>
              </a:ext>
            </a:extLst>
          </xdr:cNvPr>
          <xdr:cNvSpPr>
            <a:spLocks/>
          </xdr:cNvSpPr>
        </xdr:nvSpPr>
        <xdr:spPr bwMode="auto">
          <a:xfrm>
            <a:off x="3813" y="1515"/>
            <a:ext cx="174" cy="462"/>
          </a:xfrm>
          <a:custGeom>
            <a:avLst/>
            <a:gdLst>
              <a:gd name="T0" fmla="*/ 55 w 58"/>
              <a:gd name="T1" fmla="*/ 154 h 154"/>
              <a:gd name="T2" fmla="*/ 0 w 58"/>
              <a:gd name="T3" fmla="*/ 1 h 154"/>
              <a:gd name="T4" fmla="*/ 3 w 58"/>
              <a:gd name="T5" fmla="*/ 0 h 154"/>
              <a:gd name="T6" fmla="*/ 58 w 58"/>
              <a:gd name="T7" fmla="*/ 153 h 154"/>
              <a:gd name="T8" fmla="*/ 55 w 58"/>
              <a:gd name="T9" fmla="*/ 154 h 1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8" h="154">
                <a:moveTo>
                  <a:pt x="55" y="154"/>
                </a:moveTo>
                <a:lnTo>
                  <a:pt x="0" y="1"/>
                </a:lnTo>
                <a:lnTo>
                  <a:pt x="3" y="0"/>
                </a:lnTo>
                <a:lnTo>
                  <a:pt x="58" y="153"/>
                </a:lnTo>
                <a:lnTo>
                  <a:pt x="55" y="154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4" name="Freeform 19">
            <a:extLst>
              <a:ext uri="{FF2B5EF4-FFF2-40B4-BE49-F238E27FC236}">
                <a16:creationId xmlns:a16="http://schemas.microsoft.com/office/drawing/2014/main" xmlns="" id="{AC88C75D-CBAF-4D91-9E45-15FD00121338}"/>
              </a:ext>
            </a:extLst>
          </xdr:cNvPr>
          <xdr:cNvSpPr>
            <a:spLocks/>
          </xdr:cNvSpPr>
        </xdr:nvSpPr>
        <xdr:spPr bwMode="auto">
          <a:xfrm>
            <a:off x="2634" y="1515"/>
            <a:ext cx="1164" cy="1687"/>
          </a:xfrm>
          <a:custGeom>
            <a:avLst/>
            <a:gdLst>
              <a:gd name="T0" fmla="*/ 0 w 1164"/>
              <a:gd name="T1" fmla="*/ 1687 h 1687"/>
              <a:gd name="T2" fmla="*/ 1161 w 1164"/>
              <a:gd name="T3" fmla="*/ 0 h 1687"/>
              <a:gd name="T4" fmla="*/ 1164 w 1164"/>
              <a:gd name="T5" fmla="*/ 0 h 1687"/>
              <a:gd name="T6" fmla="*/ 3 w 1164"/>
              <a:gd name="T7" fmla="*/ 1687 h 1687"/>
              <a:gd name="T8" fmla="*/ 0 w 1164"/>
              <a:gd name="T9" fmla="*/ 1687 h 1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64" h="1687">
                <a:moveTo>
                  <a:pt x="0" y="1687"/>
                </a:moveTo>
                <a:lnTo>
                  <a:pt x="1161" y="0"/>
                </a:lnTo>
                <a:lnTo>
                  <a:pt x="1164" y="0"/>
                </a:lnTo>
                <a:lnTo>
                  <a:pt x="3" y="1687"/>
                </a:lnTo>
                <a:lnTo>
                  <a:pt x="0" y="168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5" name="Freeform 20">
            <a:extLst>
              <a:ext uri="{FF2B5EF4-FFF2-40B4-BE49-F238E27FC236}">
                <a16:creationId xmlns:a16="http://schemas.microsoft.com/office/drawing/2014/main" xmlns="" id="{B2227C27-27BD-4337-A470-6D8846C8DBC1}"/>
              </a:ext>
            </a:extLst>
          </xdr:cNvPr>
          <xdr:cNvSpPr>
            <a:spLocks/>
          </xdr:cNvSpPr>
        </xdr:nvSpPr>
        <xdr:spPr bwMode="auto">
          <a:xfrm>
            <a:off x="2634" y="1515"/>
            <a:ext cx="1164" cy="1687"/>
          </a:xfrm>
          <a:custGeom>
            <a:avLst/>
            <a:gdLst>
              <a:gd name="T0" fmla="*/ 0 w 388"/>
              <a:gd name="T1" fmla="*/ 562 h 562"/>
              <a:gd name="T2" fmla="*/ 387 w 388"/>
              <a:gd name="T3" fmla="*/ 0 h 562"/>
              <a:gd name="T4" fmla="*/ 388 w 388"/>
              <a:gd name="T5" fmla="*/ 0 h 562"/>
              <a:gd name="T6" fmla="*/ 1 w 388"/>
              <a:gd name="T7" fmla="*/ 562 h 562"/>
              <a:gd name="T8" fmla="*/ 0 w 388"/>
              <a:gd name="T9" fmla="*/ 562 h 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8" h="562">
                <a:moveTo>
                  <a:pt x="0" y="562"/>
                </a:moveTo>
                <a:lnTo>
                  <a:pt x="387" y="0"/>
                </a:lnTo>
                <a:lnTo>
                  <a:pt x="388" y="0"/>
                </a:lnTo>
                <a:lnTo>
                  <a:pt x="1" y="562"/>
                </a:lnTo>
                <a:lnTo>
                  <a:pt x="0" y="56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6" name="Freeform 21">
            <a:extLst>
              <a:ext uri="{FF2B5EF4-FFF2-40B4-BE49-F238E27FC236}">
                <a16:creationId xmlns:a16="http://schemas.microsoft.com/office/drawing/2014/main" xmlns="" id="{1288B1E7-C37F-413F-8155-65C79EEADDCD}"/>
              </a:ext>
            </a:extLst>
          </xdr:cNvPr>
          <xdr:cNvSpPr>
            <a:spLocks/>
          </xdr:cNvSpPr>
        </xdr:nvSpPr>
        <xdr:spPr bwMode="auto">
          <a:xfrm>
            <a:off x="1860" y="1506"/>
            <a:ext cx="1929" cy="1029"/>
          </a:xfrm>
          <a:custGeom>
            <a:avLst/>
            <a:gdLst>
              <a:gd name="T0" fmla="*/ 0 w 1929"/>
              <a:gd name="T1" fmla="*/ 1026 h 1029"/>
              <a:gd name="T2" fmla="*/ 1929 w 1929"/>
              <a:gd name="T3" fmla="*/ 0 h 1029"/>
              <a:gd name="T4" fmla="*/ 1929 w 1929"/>
              <a:gd name="T5" fmla="*/ 0 h 1029"/>
              <a:gd name="T6" fmla="*/ 0 w 1929"/>
              <a:gd name="T7" fmla="*/ 1029 h 1029"/>
              <a:gd name="T8" fmla="*/ 0 w 1929"/>
              <a:gd name="T9" fmla="*/ 1026 h 10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29" h="1029">
                <a:moveTo>
                  <a:pt x="0" y="1026"/>
                </a:moveTo>
                <a:lnTo>
                  <a:pt x="1929" y="0"/>
                </a:lnTo>
                <a:lnTo>
                  <a:pt x="1929" y="0"/>
                </a:lnTo>
                <a:lnTo>
                  <a:pt x="0" y="1029"/>
                </a:lnTo>
                <a:lnTo>
                  <a:pt x="0" y="102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7" name="Freeform 22">
            <a:extLst>
              <a:ext uri="{FF2B5EF4-FFF2-40B4-BE49-F238E27FC236}">
                <a16:creationId xmlns:a16="http://schemas.microsoft.com/office/drawing/2014/main" xmlns="" id="{6DEC01E2-F38D-4C09-9561-CFD4378D2CC1}"/>
              </a:ext>
            </a:extLst>
          </xdr:cNvPr>
          <xdr:cNvSpPr>
            <a:spLocks/>
          </xdr:cNvSpPr>
        </xdr:nvSpPr>
        <xdr:spPr bwMode="auto">
          <a:xfrm>
            <a:off x="1860" y="1506"/>
            <a:ext cx="1929" cy="1029"/>
          </a:xfrm>
          <a:custGeom>
            <a:avLst/>
            <a:gdLst>
              <a:gd name="T0" fmla="*/ 0 w 643"/>
              <a:gd name="T1" fmla="*/ 342 h 343"/>
              <a:gd name="T2" fmla="*/ 643 w 643"/>
              <a:gd name="T3" fmla="*/ 0 h 343"/>
              <a:gd name="T4" fmla="*/ 643 w 643"/>
              <a:gd name="T5" fmla="*/ 0 h 343"/>
              <a:gd name="T6" fmla="*/ 0 w 643"/>
              <a:gd name="T7" fmla="*/ 343 h 343"/>
              <a:gd name="T8" fmla="*/ 0 w 643"/>
              <a:gd name="T9" fmla="*/ 342 h 3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43" h="343">
                <a:moveTo>
                  <a:pt x="0" y="342"/>
                </a:moveTo>
                <a:lnTo>
                  <a:pt x="643" y="0"/>
                </a:lnTo>
                <a:lnTo>
                  <a:pt x="643" y="0"/>
                </a:lnTo>
                <a:lnTo>
                  <a:pt x="0" y="343"/>
                </a:lnTo>
                <a:lnTo>
                  <a:pt x="0" y="34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8" name="Freeform 23">
            <a:extLst>
              <a:ext uri="{FF2B5EF4-FFF2-40B4-BE49-F238E27FC236}">
                <a16:creationId xmlns:a16="http://schemas.microsoft.com/office/drawing/2014/main" xmlns="" id="{EBFABBC6-1C93-4FBD-BF77-9E8284EF988D}"/>
              </a:ext>
            </a:extLst>
          </xdr:cNvPr>
          <xdr:cNvSpPr>
            <a:spLocks/>
          </xdr:cNvSpPr>
        </xdr:nvSpPr>
        <xdr:spPr bwMode="auto">
          <a:xfrm>
            <a:off x="3621" y="2022"/>
            <a:ext cx="363" cy="970"/>
          </a:xfrm>
          <a:custGeom>
            <a:avLst/>
            <a:gdLst>
              <a:gd name="T0" fmla="*/ 0 w 363"/>
              <a:gd name="T1" fmla="*/ 970 h 970"/>
              <a:gd name="T2" fmla="*/ 360 w 363"/>
              <a:gd name="T3" fmla="*/ 0 h 970"/>
              <a:gd name="T4" fmla="*/ 363 w 363"/>
              <a:gd name="T5" fmla="*/ 0 h 970"/>
              <a:gd name="T6" fmla="*/ 3 w 363"/>
              <a:gd name="T7" fmla="*/ 970 h 970"/>
              <a:gd name="T8" fmla="*/ 0 w 363"/>
              <a:gd name="T9" fmla="*/ 970 h 9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63" h="970">
                <a:moveTo>
                  <a:pt x="0" y="970"/>
                </a:moveTo>
                <a:lnTo>
                  <a:pt x="360" y="0"/>
                </a:lnTo>
                <a:lnTo>
                  <a:pt x="363" y="0"/>
                </a:lnTo>
                <a:lnTo>
                  <a:pt x="3" y="970"/>
                </a:lnTo>
                <a:lnTo>
                  <a:pt x="0" y="97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19" name="Freeform 24">
            <a:extLst>
              <a:ext uri="{FF2B5EF4-FFF2-40B4-BE49-F238E27FC236}">
                <a16:creationId xmlns:a16="http://schemas.microsoft.com/office/drawing/2014/main" xmlns="" id="{21A0822A-F639-4973-9EA6-1B8BC0094AB0}"/>
              </a:ext>
            </a:extLst>
          </xdr:cNvPr>
          <xdr:cNvSpPr>
            <a:spLocks/>
          </xdr:cNvSpPr>
        </xdr:nvSpPr>
        <xdr:spPr bwMode="auto">
          <a:xfrm>
            <a:off x="3621" y="2022"/>
            <a:ext cx="363" cy="970"/>
          </a:xfrm>
          <a:custGeom>
            <a:avLst/>
            <a:gdLst>
              <a:gd name="T0" fmla="*/ 0 w 121"/>
              <a:gd name="T1" fmla="*/ 323 h 323"/>
              <a:gd name="T2" fmla="*/ 120 w 121"/>
              <a:gd name="T3" fmla="*/ 0 h 323"/>
              <a:gd name="T4" fmla="*/ 121 w 121"/>
              <a:gd name="T5" fmla="*/ 0 h 323"/>
              <a:gd name="T6" fmla="*/ 1 w 121"/>
              <a:gd name="T7" fmla="*/ 323 h 323"/>
              <a:gd name="T8" fmla="*/ 0 w 121"/>
              <a:gd name="T9" fmla="*/ 323 h 3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1" h="323">
                <a:moveTo>
                  <a:pt x="0" y="323"/>
                </a:moveTo>
                <a:lnTo>
                  <a:pt x="120" y="0"/>
                </a:lnTo>
                <a:lnTo>
                  <a:pt x="121" y="0"/>
                </a:lnTo>
                <a:lnTo>
                  <a:pt x="1" y="323"/>
                </a:lnTo>
                <a:lnTo>
                  <a:pt x="0" y="323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0" name="Freeform 25">
            <a:extLst>
              <a:ext uri="{FF2B5EF4-FFF2-40B4-BE49-F238E27FC236}">
                <a16:creationId xmlns:a16="http://schemas.microsoft.com/office/drawing/2014/main" xmlns="" id="{ECFD39B3-1237-4828-B05C-5A3DA6B473BF}"/>
              </a:ext>
            </a:extLst>
          </xdr:cNvPr>
          <xdr:cNvSpPr>
            <a:spLocks/>
          </xdr:cNvSpPr>
        </xdr:nvSpPr>
        <xdr:spPr bwMode="auto">
          <a:xfrm>
            <a:off x="3156" y="2016"/>
            <a:ext cx="825" cy="1231"/>
          </a:xfrm>
          <a:custGeom>
            <a:avLst/>
            <a:gdLst>
              <a:gd name="T0" fmla="*/ 0 w 825"/>
              <a:gd name="T1" fmla="*/ 1228 h 1231"/>
              <a:gd name="T2" fmla="*/ 822 w 825"/>
              <a:gd name="T3" fmla="*/ 0 h 1231"/>
              <a:gd name="T4" fmla="*/ 825 w 825"/>
              <a:gd name="T5" fmla="*/ 3 h 1231"/>
              <a:gd name="T6" fmla="*/ 3 w 825"/>
              <a:gd name="T7" fmla="*/ 1231 h 1231"/>
              <a:gd name="T8" fmla="*/ 0 w 825"/>
              <a:gd name="T9" fmla="*/ 1228 h 12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825" h="1231">
                <a:moveTo>
                  <a:pt x="0" y="1228"/>
                </a:moveTo>
                <a:lnTo>
                  <a:pt x="822" y="0"/>
                </a:lnTo>
                <a:lnTo>
                  <a:pt x="825" y="3"/>
                </a:lnTo>
                <a:lnTo>
                  <a:pt x="3" y="1231"/>
                </a:lnTo>
                <a:lnTo>
                  <a:pt x="0" y="12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1" name="Freeform 26">
            <a:extLst>
              <a:ext uri="{FF2B5EF4-FFF2-40B4-BE49-F238E27FC236}">
                <a16:creationId xmlns:a16="http://schemas.microsoft.com/office/drawing/2014/main" xmlns="" id="{BB608CD4-D692-40C5-9A25-17032DF47A9E}"/>
              </a:ext>
            </a:extLst>
          </xdr:cNvPr>
          <xdr:cNvSpPr>
            <a:spLocks/>
          </xdr:cNvSpPr>
        </xdr:nvSpPr>
        <xdr:spPr bwMode="auto">
          <a:xfrm>
            <a:off x="3156" y="2016"/>
            <a:ext cx="825" cy="1231"/>
          </a:xfrm>
          <a:custGeom>
            <a:avLst/>
            <a:gdLst>
              <a:gd name="T0" fmla="*/ 0 w 275"/>
              <a:gd name="T1" fmla="*/ 409 h 410"/>
              <a:gd name="T2" fmla="*/ 274 w 275"/>
              <a:gd name="T3" fmla="*/ 0 h 410"/>
              <a:gd name="T4" fmla="*/ 275 w 275"/>
              <a:gd name="T5" fmla="*/ 1 h 410"/>
              <a:gd name="T6" fmla="*/ 1 w 275"/>
              <a:gd name="T7" fmla="*/ 410 h 410"/>
              <a:gd name="T8" fmla="*/ 0 w 275"/>
              <a:gd name="T9" fmla="*/ 409 h 4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5" h="410">
                <a:moveTo>
                  <a:pt x="0" y="409"/>
                </a:moveTo>
                <a:lnTo>
                  <a:pt x="274" y="0"/>
                </a:lnTo>
                <a:lnTo>
                  <a:pt x="275" y="1"/>
                </a:lnTo>
                <a:lnTo>
                  <a:pt x="1" y="410"/>
                </a:lnTo>
                <a:lnTo>
                  <a:pt x="0" y="409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2" name="Freeform 27">
            <a:extLst>
              <a:ext uri="{FF2B5EF4-FFF2-40B4-BE49-F238E27FC236}">
                <a16:creationId xmlns:a16="http://schemas.microsoft.com/office/drawing/2014/main" xmlns="" id="{D7707BF1-6B51-48A8-B71B-DF2B5250AA70}"/>
              </a:ext>
            </a:extLst>
          </xdr:cNvPr>
          <xdr:cNvSpPr>
            <a:spLocks/>
          </xdr:cNvSpPr>
        </xdr:nvSpPr>
        <xdr:spPr bwMode="auto">
          <a:xfrm>
            <a:off x="2151" y="2010"/>
            <a:ext cx="1821" cy="985"/>
          </a:xfrm>
          <a:custGeom>
            <a:avLst/>
            <a:gdLst>
              <a:gd name="T0" fmla="*/ 0 w 1821"/>
              <a:gd name="T1" fmla="*/ 982 h 985"/>
              <a:gd name="T2" fmla="*/ 1818 w 1821"/>
              <a:gd name="T3" fmla="*/ 0 h 985"/>
              <a:gd name="T4" fmla="*/ 1821 w 1821"/>
              <a:gd name="T5" fmla="*/ 0 h 985"/>
              <a:gd name="T6" fmla="*/ 0 w 1821"/>
              <a:gd name="T7" fmla="*/ 985 h 985"/>
              <a:gd name="T8" fmla="*/ 0 w 1821"/>
              <a:gd name="T9" fmla="*/ 982 h 9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21" h="985">
                <a:moveTo>
                  <a:pt x="0" y="982"/>
                </a:moveTo>
                <a:lnTo>
                  <a:pt x="1818" y="0"/>
                </a:lnTo>
                <a:lnTo>
                  <a:pt x="1821" y="0"/>
                </a:lnTo>
                <a:lnTo>
                  <a:pt x="0" y="985"/>
                </a:lnTo>
                <a:lnTo>
                  <a:pt x="0" y="98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3" name="Freeform 28">
            <a:extLst>
              <a:ext uri="{FF2B5EF4-FFF2-40B4-BE49-F238E27FC236}">
                <a16:creationId xmlns:a16="http://schemas.microsoft.com/office/drawing/2014/main" xmlns="" id="{4B9D204A-F6E5-4519-8523-65361C0C4656}"/>
              </a:ext>
            </a:extLst>
          </xdr:cNvPr>
          <xdr:cNvSpPr>
            <a:spLocks/>
          </xdr:cNvSpPr>
        </xdr:nvSpPr>
        <xdr:spPr bwMode="auto">
          <a:xfrm>
            <a:off x="2151" y="2010"/>
            <a:ext cx="1821" cy="985"/>
          </a:xfrm>
          <a:custGeom>
            <a:avLst/>
            <a:gdLst>
              <a:gd name="T0" fmla="*/ 0 w 607"/>
              <a:gd name="T1" fmla="*/ 327 h 328"/>
              <a:gd name="T2" fmla="*/ 606 w 607"/>
              <a:gd name="T3" fmla="*/ 0 h 328"/>
              <a:gd name="T4" fmla="*/ 607 w 607"/>
              <a:gd name="T5" fmla="*/ 0 h 328"/>
              <a:gd name="T6" fmla="*/ 0 w 607"/>
              <a:gd name="T7" fmla="*/ 328 h 328"/>
              <a:gd name="T8" fmla="*/ 0 w 607"/>
              <a:gd name="T9" fmla="*/ 327 h 3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07" h="328">
                <a:moveTo>
                  <a:pt x="0" y="327"/>
                </a:moveTo>
                <a:lnTo>
                  <a:pt x="606" y="0"/>
                </a:lnTo>
                <a:lnTo>
                  <a:pt x="607" y="0"/>
                </a:lnTo>
                <a:lnTo>
                  <a:pt x="0" y="328"/>
                </a:lnTo>
                <a:lnTo>
                  <a:pt x="0" y="32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4" name="Freeform 29">
            <a:extLst>
              <a:ext uri="{FF2B5EF4-FFF2-40B4-BE49-F238E27FC236}">
                <a16:creationId xmlns:a16="http://schemas.microsoft.com/office/drawing/2014/main" xmlns="" id="{92E19966-267C-4FE1-B8E4-5C27FB1D9A22}"/>
              </a:ext>
            </a:extLst>
          </xdr:cNvPr>
          <xdr:cNvSpPr>
            <a:spLocks/>
          </xdr:cNvSpPr>
        </xdr:nvSpPr>
        <xdr:spPr bwMode="auto">
          <a:xfrm>
            <a:off x="1794" y="1998"/>
            <a:ext cx="2175" cy="45"/>
          </a:xfrm>
          <a:custGeom>
            <a:avLst/>
            <a:gdLst>
              <a:gd name="T0" fmla="*/ 0 w 2175"/>
              <a:gd name="T1" fmla="*/ 42 h 45"/>
              <a:gd name="T2" fmla="*/ 2172 w 2175"/>
              <a:gd name="T3" fmla="*/ 0 h 45"/>
              <a:gd name="T4" fmla="*/ 2175 w 2175"/>
              <a:gd name="T5" fmla="*/ 3 h 45"/>
              <a:gd name="T6" fmla="*/ 3 w 2175"/>
              <a:gd name="T7" fmla="*/ 45 h 45"/>
              <a:gd name="T8" fmla="*/ 0 w 2175"/>
              <a:gd name="T9" fmla="*/ 42 h 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175" h="45">
                <a:moveTo>
                  <a:pt x="0" y="42"/>
                </a:moveTo>
                <a:lnTo>
                  <a:pt x="2172" y="0"/>
                </a:lnTo>
                <a:lnTo>
                  <a:pt x="2175" y="3"/>
                </a:lnTo>
                <a:lnTo>
                  <a:pt x="3" y="45"/>
                </a:lnTo>
                <a:lnTo>
                  <a:pt x="0" y="4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5" name="Freeform 30">
            <a:extLst>
              <a:ext uri="{FF2B5EF4-FFF2-40B4-BE49-F238E27FC236}">
                <a16:creationId xmlns:a16="http://schemas.microsoft.com/office/drawing/2014/main" xmlns="" id="{15E98626-B6A4-4B76-BB7B-FB39F46A8D83}"/>
              </a:ext>
            </a:extLst>
          </xdr:cNvPr>
          <xdr:cNvSpPr>
            <a:spLocks/>
          </xdr:cNvSpPr>
        </xdr:nvSpPr>
        <xdr:spPr bwMode="auto">
          <a:xfrm>
            <a:off x="1794" y="1998"/>
            <a:ext cx="2175" cy="45"/>
          </a:xfrm>
          <a:custGeom>
            <a:avLst/>
            <a:gdLst>
              <a:gd name="T0" fmla="*/ 0 w 725"/>
              <a:gd name="T1" fmla="*/ 14 h 15"/>
              <a:gd name="T2" fmla="*/ 724 w 725"/>
              <a:gd name="T3" fmla="*/ 0 h 15"/>
              <a:gd name="T4" fmla="*/ 725 w 725"/>
              <a:gd name="T5" fmla="*/ 1 h 15"/>
              <a:gd name="T6" fmla="*/ 1 w 725"/>
              <a:gd name="T7" fmla="*/ 15 h 15"/>
              <a:gd name="T8" fmla="*/ 0 w 725"/>
              <a:gd name="T9" fmla="*/ 14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25" h="15">
                <a:moveTo>
                  <a:pt x="0" y="14"/>
                </a:moveTo>
                <a:lnTo>
                  <a:pt x="724" y="0"/>
                </a:lnTo>
                <a:lnTo>
                  <a:pt x="725" y="1"/>
                </a:lnTo>
                <a:lnTo>
                  <a:pt x="1" y="15"/>
                </a:lnTo>
                <a:lnTo>
                  <a:pt x="0" y="14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6" name="Freeform 31">
            <a:extLst>
              <a:ext uri="{FF2B5EF4-FFF2-40B4-BE49-F238E27FC236}">
                <a16:creationId xmlns:a16="http://schemas.microsoft.com/office/drawing/2014/main" xmlns="" id="{2F04F1FC-A120-4F78-BF13-B9628109E9A0}"/>
              </a:ext>
            </a:extLst>
          </xdr:cNvPr>
          <xdr:cNvSpPr>
            <a:spLocks/>
          </xdr:cNvSpPr>
        </xdr:nvSpPr>
        <xdr:spPr bwMode="auto">
          <a:xfrm>
            <a:off x="1968" y="1515"/>
            <a:ext cx="2001" cy="480"/>
          </a:xfrm>
          <a:custGeom>
            <a:avLst/>
            <a:gdLst>
              <a:gd name="T0" fmla="*/ 0 w 2001"/>
              <a:gd name="T1" fmla="*/ 0 h 480"/>
              <a:gd name="T2" fmla="*/ 2001 w 2001"/>
              <a:gd name="T3" fmla="*/ 477 h 480"/>
              <a:gd name="T4" fmla="*/ 2001 w 2001"/>
              <a:gd name="T5" fmla="*/ 480 h 480"/>
              <a:gd name="T6" fmla="*/ 0 w 2001"/>
              <a:gd name="T7" fmla="*/ 0 h 4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001" h="480">
                <a:moveTo>
                  <a:pt x="0" y="0"/>
                </a:moveTo>
                <a:lnTo>
                  <a:pt x="2001" y="477"/>
                </a:lnTo>
                <a:lnTo>
                  <a:pt x="2001" y="48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7" name="Freeform 32">
            <a:extLst>
              <a:ext uri="{FF2B5EF4-FFF2-40B4-BE49-F238E27FC236}">
                <a16:creationId xmlns:a16="http://schemas.microsoft.com/office/drawing/2014/main" xmlns="" id="{B3348A78-5561-47BF-8EC8-E89DD7669DA1}"/>
              </a:ext>
            </a:extLst>
          </xdr:cNvPr>
          <xdr:cNvSpPr>
            <a:spLocks/>
          </xdr:cNvSpPr>
        </xdr:nvSpPr>
        <xdr:spPr bwMode="auto">
          <a:xfrm>
            <a:off x="1968" y="1515"/>
            <a:ext cx="2001" cy="480"/>
          </a:xfrm>
          <a:custGeom>
            <a:avLst/>
            <a:gdLst>
              <a:gd name="T0" fmla="*/ 0 w 667"/>
              <a:gd name="T1" fmla="*/ 0 h 160"/>
              <a:gd name="T2" fmla="*/ 667 w 667"/>
              <a:gd name="T3" fmla="*/ 159 h 160"/>
              <a:gd name="T4" fmla="*/ 667 w 667"/>
              <a:gd name="T5" fmla="*/ 160 h 160"/>
              <a:gd name="T6" fmla="*/ 0 w 667"/>
              <a:gd name="T7" fmla="*/ 0 h 160"/>
              <a:gd name="T8" fmla="*/ 0 w 667"/>
              <a:gd name="T9" fmla="*/ 0 h 1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67" h="160">
                <a:moveTo>
                  <a:pt x="0" y="0"/>
                </a:moveTo>
                <a:lnTo>
                  <a:pt x="667" y="159"/>
                </a:lnTo>
                <a:lnTo>
                  <a:pt x="667" y="160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8" name="Freeform 33">
            <a:extLst>
              <a:ext uri="{FF2B5EF4-FFF2-40B4-BE49-F238E27FC236}">
                <a16:creationId xmlns:a16="http://schemas.microsoft.com/office/drawing/2014/main" xmlns="" id="{23131B96-DCE5-4603-903D-FFD4B151C01E}"/>
              </a:ext>
            </a:extLst>
          </xdr:cNvPr>
          <xdr:cNvSpPr>
            <a:spLocks/>
          </xdr:cNvSpPr>
        </xdr:nvSpPr>
        <xdr:spPr bwMode="auto">
          <a:xfrm>
            <a:off x="2388" y="1151"/>
            <a:ext cx="1584" cy="838"/>
          </a:xfrm>
          <a:custGeom>
            <a:avLst/>
            <a:gdLst>
              <a:gd name="T0" fmla="*/ 0 w 1584"/>
              <a:gd name="T1" fmla="*/ 0 h 838"/>
              <a:gd name="T2" fmla="*/ 1584 w 1584"/>
              <a:gd name="T3" fmla="*/ 835 h 838"/>
              <a:gd name="T4" fmla="*/ 1581 w 1584"/>
              <a:gd name="T5" fmla="*/ 838 h 838"/>
              <a:gd name="T6" fmla="*/ 0 w 1584"/>
              <a:gd name="T7" fmla="*/ 3 h 838"/>
              <a:gd name="T8" fmla="*/ 0 w 1584"/>
              <a:gd name="T9" fmla="*/ 0 h 8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84" h="838">
                <a:moveTo>
                  <a:pt x="0" y="0"/>
                </a:moveTo>
                <a:lnTo>
                  <a:pt x="1584" y="835"/>
                </a:lnTo>
                <a:lnTo>
                  <a:pt x="1581" y="838"/>
                </a:lnTo>
                <a:lnTo>
                  <a:pt x="0" y="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29" name="Freeform 34">
            <a:extLst>
              <a:ext uri="{FF2B5EF4-FFF2-40B4-BE49-F238E27FC236}">
                <a16:creationId xmlns:a16="http://schemas.microsoft.com/office/drawing/2014/main" xmlns="" id="{6AC2BB11-2F7E-459F-946F-3C1E489E7FCD}"/>
              </a:ext>
            </a:extLst>
          </xdr:cNvPr>
          <xdr:cNvSpPr>
            <a:spLocks/>
          </xdr:cNvSpPr>
        </xdr:nvSpPr>
        <xdr:spPr bwMode="auto">
          <a:xfrm>
            <a:off x="2388" y="1151"/>
            <a:ext cx="1584" cy="838"/>
          </a:xfrm>
          <a:custGeom>
            <a:avLst/>
            <a:gdLst>
              <a:gd name="T0" fmla="*/ 0 w 528"/>
              <a:gd name="T1" fmla="*/ 0 h 279"/>
              <a:gd name="T2" fmla="*/ 528 w 528"/>
              <a:gd name="T3" fmla="*/ 278 h 279"/>
              <a:gd name="T4" fmla="*/ 527 w 528"/>
              <a:gd name="T5" fmla="*/ 279 h 279"/>
              <a:gd name="T6" fmla="*/ 0 w 528"/>
              <a:gd name="T7" fmla="*/ 1 h 279"/>
              <a:gd name="T8" fmla="*/ 0 w 528"/>
              <a:gd name="T9" fmla="*/ 0 h 2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28" h="279">
                <a:moveTo>
                  <a:pt x="0" y="0"/>
                </a:moveTo>
                <a:lnTo>
                  <a:pt x="528" y="278"/>
                </a:lnTo>
                <a:lnTo>
                  <a:pt x="527" y="279"/>
                </a:ln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0" name="Freeform 35">
            <a:extLst>
              <a:ext uri="{FF2B5EF4-FFF2-40B4-BE49-F238E27FC236}">
                <a16:creationId xmlns:a16="http://schemas.microsoft.com/office/drawing/2014/main" xmlns="" id="{7ACE53B0-463F-410D-B6A2-1D15FECF285A}"/>
              </a:ext>
            </a:extLst>
          </xdr:cNvPr>
          <xdr:cNvSpPr>
            <a:spLocks/>
          </xdr:cNvSpPr>
        </xdr:nvSpPr>
        <xdr:spPr bwMode="auto">
          <a:xfrm>
            <a:off x="1788" y="2055"/>
            <a:ext cx="1338" cy="1195"/>
          </a:xfrm>
          <a:custGeom>
            <a:avLst/>
            <a:gdLst>
              <a:gd name="T0" fmla="*/ 3 w 1338"/>
              <a:gd name="T1" fmla="*/ 0 h 1195"/>
              <a:gd name="T2" fmla="*/ 1338 w 1338"/>
              <a:gd name="T3" fmla="*/ 1192 h 1195"/>
              <a:gd name="T4" fmla="*/ 1338 w 1338"/>
              <a:gd name="T5" fmla="*/ 1195 h 1195"/>
              <a:gd name="T6" fmla="*/ 0 w 1338"/>
              <a:gd name="T7" fmla="*/ 3 h 1195"/>
              <a:gd name="T8" fmla="*/ 3 w 1338"/>
              <a:gd name="T9" fmla="*/ 0 h 1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38" h="1195">
                <a:moveTo>
                  <a:pt x="3" y="0"/>
                </a:moveTo>
                <a:lnTo>
                  <a:pt x="1338" y="1192"/>
                </a:lnTo>
                <a:lnTo>
                  <a:pt x="1338" y="1195"/>
                </a:lnTo>
                <a:lnTo>
                  <a:pt x="0" y="3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1" name="Freeform 36">
            <a:extLst>
              <a:ext uri="{FF2B5EF4-FFF2-40B4-BE49-F238E27FC236}">
                <a16:creationId xmlns:a16="http://schemas.microsoft.com/office/drawing/2014/main" xmlns="" id="{91E377CB-8DCF-4E2D-B3E1-E1CB896F3657}"/>
              </a:ext>
            </a:extLst>
          </xdr:cNvPr>
          <xdr:cNvSpPr>
            <a:spLocks/>
          </xdr:cNvSpPr>
        </xdr:nvSpPr>
        <xdr:spPr bwMode="auto">
          <a:xfrm>
            <a:off x="1788" y="2055"/>
            <a:ext cx="1338" cy="1195"/>
          </a:xfrm>
          <a:custGeom>
            <a:avLst/>
            <a:gdLst>
              <a:gd name="T0" fmla="*/ 1 w 446"/>
              <a:gd name="T1" fmla="*/ 0 h 398"/>
              <a:gd name="T2" fmla="*/ 446 w 446"/>
              <a:gd name="T3" fmla="*/ 397 h 398"/>
              <a:gd name="T4" fmla="*/ 446 w 446"/>
              <a:gd name="T5" fmla="*/ 398 h 398"/>
              <a:gd name="T6" fmla="*/ 0 w 446"/>
              <a:gd name="T7" fmla="*/ 1 h 398"/>
              <a:gd name="T8" fmla="*/ 1 w 446"/>
              <a:gd name="T9" fmla="*/ 0 h 3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46" h="398">
                <a:moveTo>
                  <a:pt x="1" y="0"/>
                </a:moveTo>
                <a:lnTo>
                  <a:pt x="446" y="397"/>
                </a:lnTo>
                <a:lnTo>
                  <a:pt x="446" y="398"/>
                </a:lnTo>
                <a:lnTo>
                  <a:pt x="0" y="1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2" name="Freeform 37">
            <a:extLst>
              <a:ext uri="{FF2B5EF4-FFF2-40B4-BE49-F238E27FC236}">
                <a16:creationId xmlns:a16="http://schemas.microsoft.com/office/drawing/2014/main" xmlns="" id="{7C36AC01-6EE5-4092-B043-B7984E1FAB94}"/>
              </a:ext>
            </a:extLst>
          </xdr:cNvPr>
          <xdr:cNvSpPr>
            <a:spLocks/>
          </xdr:cNvSpPr>
        </xdr:nvSpPr>
        <xdr:spPr bwMode="auto">
          <a:xfrm>
            <a:off x="1857" y="2559"/>
            <a:ext cx="747" cy="646"/>
          </a:xfrm>
          <a:custGeom>
            <a:avLst/>
            <a:gdLst>
              <a:gd name="T0" fmla="*/ 0 w 747"/>
              <a:gd name="T1" fmla="*/ 0 h 646"/>
              <a:gd name="T2" fmla="*/ 747 w 747"/>
              <a:gd name="T3" fmla="*/ 646 h 646"/>
              <a:gd name="T4" fmla="*/ 747 w 747"/>
              <a:gd name="T5" fmla="*/ 646 h 646"/>
              <a:gd name="T6" fmla="*/ 0 w 747"/>
              <a:gd name="T7" fmla="*/ 3 h 646"/>
              <a:gd name="T8" fmla="*/ 0 w 747"/>
              <a:gd name="T9" fmla="*/ 0 h 6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47" h="646">
                <a:moveTo>
                  <a:pt x="0" y="0"/>
                </a:moveTo>
                <a:lnTo>
                  <a:pt x="747" y="646"/>
                </a:lnTo>
                <a:lnTo>
                  <a:pt x="747" y="646"/>
                </a:lnTo>
                <a:lnTo>
                  <a:pt x="0" y="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3" name="Freeform 38">
            <a:extLst>
              <a:ext uri="{FF2B5EF4-FFF2-40B4-BE49-F238E27FC236}">
                <a16:creationId xmlns:a16="http://schemas.microsoft.com/office/drawing/2014/main" xmlns="" id="{D412FDD1-953B-4441-A419-6E948D32FDCB}"/>
              </a:ext>
            </a:extLst>
          </xdr:cNvPr>
          <xdr:cNvSpPr>
            <a:spLocks/>
          </xdr:cNvSpPr>
        </xdr:nvSpPr>
        <xdr:spPr bwMode="auto">
          <a:xfrm>
            <a:off x="1857" y="2559"/>
            <a:ext cx="747" cy="646"/>
          </a:xfrm>
          <a:custGeom>
            <a:avLst/>
            <a:gdLst>
              <a:gd name="T0" fmla="*/ 0 w 249"/>
              <a:gd name="T1" fmla="*/ 0 h 215"/>
              <a:gd name="T2" fmla="*/ 249 w 249"/>
              <a:gd name="T3" fmla="*/ 215 h 215"/>
              <a:gd name="T4" fmla="*/ 249 w 249"/>
              <a:gd name="T5" fmla="*/ 215 h 215"/>
              <a:gd name="T6" fmla="*/ 0 w 249"/>
              <a:gd name="T7" fmla="*/ 1 h 215"/>
              <a:gd name="T8" fmla="*/ 0 w 249"/>
              <a:gd name="T9" fmla="*/ 0 h 2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9" h="215">
                <a:moveTo>
                  <a:pt x="0" y="0"/>
                </a:moveTo>
                <a:lnTo>
                  <a:pt x="249" y="215"/>
                </a:lnTo>
                <a:lnTo>
                  <a:pt x="249" y="215"/>
                </a:ln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4" name="Freeform 39">
            <a:extLst>
              <a:ext uri="{FF2B5EF4-FFF2-40B4-BE49-F238E27FC236}">
                <a16:creationId xmlns:a16="http://schemas.microsoft.com/office/drawing/2014/main" xmlns="" id="{FFF39EEC-4840-406D-8607-AF8B2D4B7AC4}"/>
              </a:ext>
            </a:extLst>
          </xdr:cNvPr>
          <xdr:cNvSpPr>
            <a:spLocks/>
          </xdr:cNvSpPr>
        </xdr:nvSpPr>
        <xdr:spPr bwMode="auto">
          <a:xfrm>
            <a:off x="2865" y="1031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39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3 h 48"/>
              <a:gd name="T32" fmla="*/ 9 w 48"/>
              <a:gd name="T33" fmla="*/ 3 h 48"/>
              <a:gd name="T34" fmla="*/ 6 w 48"/>
              <a:gd name="T35" fmla="*/ 6 h 48"/>
              <a:gd name="T36" fmla="*/ 6 w 48"/>
              <a:gd name="T37" fmla="*/ 9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6 w 48"/>
              <a:gd name="T63" fmla="*/ 42 h 48"/>
              <a:gd name="T64" fmla="*/ 9 w 48"/>
              <a:gd name="T65" fmla="*/ 45 h 48"/>
              <a:gd name="T66" fmla="*/ 12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39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6" y="9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5" name="Freeform 40">
            <a:extLst>
              <a:ext uri="{FF2B5EF4-FFF2-40B4-BE49-F238E27FC236}">
                <a16:creationId xmlns:a16="http://schemas.microsoft.com/office/drawing/2014/main" xmlns="" id="{256591DF-3E20-443C-A658-C9C7E33848C9}"/>
              </a:ext>
            </a:extLst>
          </xdr:cNvPr>
          <xdr:cNvSpPr>
            <a:spLocks/>
          </xdr:cNvSpPr>
        </xdr:nvSpPr>
        <xdr:spPr bwMode="auto">
          <a:xfrm>
            <a:off x="2865" y="1031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3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1 h 16"/>
              <a:gd name="T32" fmla="*/ 3 w 16"/>
              <a:gd name="T33" fmla="*/ 1 h 16"/>
              <a:gd name="T34" fmla="*/ 2 w 16"/>
              <a:gd name="T35" fmla="*/ 2 h 16"/>
              <a:gd name="T36" fmla="*/ 2 w 16"/>
              <a:gd name="T37" fmla="*/ 3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2 w 16"/>
              <a:gd name="T63" fmla="*/ 14 h 16"/>
              <a:gd name="T64" fmla="*/ 3 w 16"/>
              <a:gd name="T65" fmla="*/ 15 h 16"/>
              <a:gd name="T66" fmla="*/ 4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3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3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6" name="Freeform 41">
            <a:extLst>
              <a:ext uri="{FF2B5EF4-FFF2-40B4-BE49-F238E27FC236}">
                <a16:creationId xmlns:a16="http://schemas.microsoft.com/office/drawing/2014/main" xmlns="" id="{61D5329F-6D4B-4D22-A7FA-FCEACAACE27B}"/>
              </a:ext>
            </a:extLst>
          </xdr:cNvPr>
          <xdr:cNvSpPr>
            <a:spLocks/>
          </xdr:cNvSpPr>
        </xdr:nvSpPr>
        <xdr:spPr bwMode="auto">
          <a:xfrm>
            <a:off x="3387" y="1136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0 h 48"/>
              <a:gd name="T32" fmla="*/ 9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9 w 48"/>
              <a:gd name="T65" fmla="*/ 45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0"/>
                </a:lnTo>
                <a:lnTo>
                  <a:pt x="9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5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7" name="Freeform 42">
            <a:extLst>
              <a:ext uri="{FF2B5EF4-FFF2-40B4-BE49-F238E27FC236}">
                <a16:creationId xmlns:a16="http://schemas.microsoft.com/office/drawing/2014/main" xmlns="" id="{A26B1F1C-4949-4FFC-96A9-3BAF14B9601A}"/>
              </a:ext>
            </a:extLst>
          </xdr:cNvPr>
          <xdr:cNvSpPr>
            <a:spLocks/>
          </xdr:cNvSpPr>
        </xdr:nvSpPr>
        <xdr:spPr bwMode="auto">
          <a:xfrm>
            <a:off x="3387" y="1136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0 h 16"/>
              <a:gd name="T32" fmla="*/ 3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3 w 16"/>
              <a:gd name="T65" fmla="*/ 15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5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8" name="Freeform 43">
            <a:extLst>
              <a:ext uri="{FF2B5EF4-FFF2-40B4-BE49-F238E27FC236}">
                <a16:creationId xmlns:a16="http://schemas.microsoft.com/office/drawing/2014/main" xmlns="" id="{081ABC68-4C20-41EE-84D1-19A30F66714F}"/>
              </a:ext>
            </a:extLst>
          </xdr:cNvPr>
          <xdr:cNvSpPr>
            <a:spLocks/>
          </xdr:cNvSpPr>
        </xdr:nvSpPr>
        <xdr:spPr bwMode="auto">
          <a:xfrm>
            <a:off x="3786" y="147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3 w 48"/>
              <a:gd name="T19" fmla="*/ 3 h 48"/>
              <a:gd name="T20" fmla="*/ 30 w 48"/>
              <a:gd name="T21" fmla="*/ 3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3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5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39" name="Freeform 44">
            <a:extLst>
              <a:ext uri="{FF2B5EF4-FFF2-40B4-BE49-F238E27FC236}">
                <a16:creationId xmlns:a16="http://schemas.microsoft.com/office/drawing/2014/main" xmlns="" id="{D3D3673C-8163-4F5D-AC06-BA66E0D22DA8}"/>
              </a:ext>
            </a:extLst>
          </xdr:cNvPr>
          <xdr:cNvSpPr>
            <a:spLocks/>
          </xdr:cNvSpPr>
        </xdr:nvSpPr>
        <xdr:spPr bwMode="auto">
          <a:xfrm>
            <a:off x="3786" y="147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1 w 16"/>
              <a:gd name="T19" fmla="*/ 1 h 16"/>
              <a:gd name="T20" fmla="*/ 10 w 16"/>
              <a:gd name="T21" fmla="*/ 1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1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5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0" name="Freeform 45">
            <a:extLst>
              <a:ext uri="{FF2B5EF4-FFF2-40B4-BE49-F238E27FC236}">
                <a16:creationId xmlns:a16="http://schemas.microsoft.com/office/drawing/2014/main" xmlns="" id="{48403D65-EFA6-487E-B789-812310BAEBAD}"/>
              </a:ext>
            </a:extLst>
          </xdr:cNvPr>
          <xdr:cNvSpPr>
            <a:spLocks/>
          </xdr:cNvSpPr>
        </xdr:nvSpPr>
        <xdr:spPr bwMode="auto">
          <a:xfrm>
            <a:off x="3966" y="1974"/>
            <a:ext cx="51" cy="48"/>
          </a:xfrm>
          <a:custGeom>
            <a:avLst/>
            <a:gdLst>
              <a:gd name="T0" fmla="*/ 48 w 51"/>
              <a:gd name="T1" fmla="*/ 21 h 48"/>
              <a:gd name="T2" fmla="*/ 48 w 51"/>
              <a:gd name="T3" fmla="*/ 18 h 48"/>
              <a:gd name="T4" fmla="*/ 48 w 51"/>
              <a:gd name="T5" fmla="*/ 15 h 48"/>
              <a:gd name="T6" fmla="*/ 48 w 51"/>
              <a:gd name="T7" fmla="*/ 12 h 48"/>
              <a:gd name="T8" fmla="*/ 45 w 51"/>
              <a:gd name="T9" fmla="*/ 9 h 48"/>
              <a:gd name="T10" fmla="*/ 42 w 51"/>
              <a:gd name="T11" fmla="*/ 9 h 48"/>
              <a:gd name="T12" fmla="*/ 42 w 51"/>
              <a:gd name="T13" fmla="*/ 6 h 48"/>
              <a:gd name="T14" fmla="*/ 39 w 51"/>
              <a:gd name="T15" fmla="*/ 3 h 48"/>
              <a:gd name="T16" fmla="*/ 36 w 51"/>
              <a:gd name="T17" fmla="*/ 3 h 48"/>
              <a:gd name="T18" fmla="*/ 33 w 51"/>
              <a:gd name="T19" fmla="*/ 3 h 48"/>
              <a:gd name="T20" fmla="*/ 30 w 51"/>
              <a:gd name="T21" fmla="*/ 0 h 48"/>
              <a:gd name="T22" fmla="*/ 27 w 51"/>
              <a:gd name="T23" fmla="*/ 0 h 48"/>
              <a:gd name="T24" fmla="*/ 24 w 51"/>
              <a:gd name="T25" fmla="*/ 0 h 48"/>
              <a:gd name="T26" fmla="*/ 21 w 51"/>
              <a:gd name="T27" fmla="*/ 0 h 48"/>
              <a:gd name="T28" fmla="*/ 18 w 51"/>
              <a:gd name="T29" fmla="*/ 3 h 48"/>
              <a:gd name="T30" fmla="*/ 15 w 51"/>
              <a:gd name="T31" fmla="*/ 3 h 48"/>
              <a:gd name="T32" fmla="*/ 12 w 51"/>
              <a:gd name="T33" fmla="*/ 3 h 48"/>
              <a:gd name="T34" fmla="*/ 9 w 51"/>
              <a:gd name="T35" fmla="*/ 6 h 48"/>
              <a:gd name="T36" fmla="*/ 9 w 51"/>
              <a:gd name="T37" fmla="*/ 9 h 48"/>
              <a:gd name="T38" fmla="*/ 6 w 51"/>
              <a:gd name="T39" fmla="*/ 9 h 48"/>
              <a:gd name="T40" fmla="*/ 3 w 51"/>
              <a:gd name="T41" fmla="*/ 12 h 48"/>
              <a:gd name="T42" fmla="*/ 3 w 51"/>
              <a:gd name="T43" fmla="*/ 15 h 48"/>
              <a:gd name="T44" fmla="*/ 3 w 51"/>
              <a:gd name="T45" fmla="*/ 18 h 48"/>
              <a:gd name="T46" fmla="*/ 3 w 51"/>
              <a:gd name="T47" fmla="*/ 21 h 48"/>
              <a:gd name="T48" fmla="*/ 0 w 51"/>
              <a:gd name="T49" fmla="*/ 24 h 48"/>
              <a:gd name="T50" fmla="*/ 3 w 51"/>
              <a:gd name="T51" fmla="*/ 27 h 48"/>
              <a:gd name="T52" fmla="*/ 3 w 51"/>
              <a:gd name="T53" fmla="*/ 30 h 48"/>
              <a:gd name="T54" fmla="*/ 3 w 51"/>
              <a:gd name="T55" fmla="*/ 33 h 48"/>
              <a:gd name="T56" fmla="*/ 3 w 51"/>
              <a:gd name="T57" fmla="*/ 36 h 48"/>
              <a:gd name="T58" fmla="*/ 6 w 51"/>
              <a:gd name="T59" fmla="*/ 39 h 48"/>
              <a:gd name="T60" fmla="*/ 9 w 51"/>
              <a:gd name="T61" fmla="*/ 42 h 48"/>
              <a:gd name="T62" fmla="*/ 9 w 51"/>
              <a:gd name="T63" fmla="*/ 42 h 48"/>
              <a:gd name="T64" fmla="*/ 12 w 51"/>
              <a:gd name="T65" fmla="*/ 45 h 48"/>
              <a:gd name="T66" fmla="*/ 15 w 51"/>
              <a:gd name="T67" fmla="*/ 45 h 48"/>
              <a:gd name="T68" fmla="*/ 18 w 51"/>
              <a:gd name="T69" fmla="*/ 48 h 48"/>
              <a:gd name="T70" fmla="*/ 21 w 51"/>
              <a:gd name="T71" fmla="*/ 48 h 48"/>
              <a:gd name="T72" fmla="*/ 24 w 51"/>
              <a:gd name="T73" fmla="*/ 48 h 48"/>
              <a:gd name="T74" fmla="*/ 27 w 51"/>
              <a:gd name="T75" fmla="*/ 48 h 48"/>
              <a:gd name="T76" fmla="*/ 30 w 51"/>
              <a:gd name="T77" fmla="*/ 48 h 48"/>
              <a:gd name="T78" fmla="*/ 33 w 51"/>
              <a:gd name="T79" fmla="*/ 48 h 48"/>
              <a:gd name="T80" fmla="*/ 36 w 51"/>
              <a:gd name="T81" fmla="*/ 45 h 48"/>
              <a:gd name="T82" fmla="*/ 39 w 51"/>
              <a:gd name="T83" fmla="*/ 45 h 48"/>
              <a:gd name="T84" fmla="*/ 42 w 51"/>
              <a:gd name="T85" fmla="*/ 42 h 48"/>
              <a:gd name="T86" fmla="*/ 42 w 51"/>
              <a:gd name="T87" fmla="*/ 42 h 48"/>
              <a:gd name="T88" fmla="*/ 45 w 51"/>
              <a:gd name="T89" fmla="*/ 39 h 48"/>
              <a:gd name="T90" fmla="*/ 48 w 51"/>
              <a:gd name="T91" fmla="*/ 36 h 48"/>
              <a:gd name="T92" fmla="*/ 48 w 51"/>
              <a:gd name="T93" fmla="*/ 33 h 48"/>
              <a:gd name="T94" fmla="*/ 48 w 51"/>
              <a:gd name="T95" fmla="*/ 30 h 48"/>
              <a:gd name="T96" fmla="*/ 48 w 51"/>
              <a:gd name="T97" fmla="*/ 27 h 48"/>
              <a:gd name="T98" fmla="*/ 51 w 51"/>
              <a:gd name="T99" fmla="*/ 24 h 48"/>
              <a:gd name="T100" fmla="*/ 48 w 51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1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8" y="12"/>
                </a:lnTo>
                <a:lnTo>
                  <a:pt x="45" y="9"/>
                </a:lnTo>
                <a:lnTo>
                  <a:pt x="42" y="9"/>
                </a:lnTo>
                <a:lnTo>
                  <a:pt x="42" y="6"/>
                </a:lnTo>
                <a:lnTo>
                  <a:pt x="39" y="3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9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3" y="21"/>
                </a:lnTo>
                <a:lnTo>
                  <a:pt x="0" y="24"/>
                </a:lnTo>
                <a:lnTo>
                  <a:pt x="3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2" y="42"/>
                </a:lnTo>
                <a:lnTo>
                  <a:pt x="45" y="39"/>
                </a:lnTo>
                <a:lnTo>
                  <a:pt x="48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51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1" name="Freeform 46">
            <a:extLst>
              <a:ext uri="{FF2B5EF4-FFF2-40B4-BE49-F238E27FC236}">
                <a16:creationId xmlns:a16="http://schemas.microsoft.com/office/drawing/2014/main" xmlns="" id="{F9E9E0EA-1A75-479A-8B0A-82912335415C}"/>
              </a:ext>
            </a:extLst>
          </xdr:cNvPr>
          <xdr:cNvSpPr>
            <a:spLocks/>
          </xdr:cNvSpPr>
        </xdr:nvSpPr>
        <xdr:spPr bwMode="auto">
          <a:xfrm>
            <a:off x="3966" y="1974"/>
            <a:ext cx="51" cy="48"/>
          </a:xfrm>
          <a:custGeom>
            <a:avLst/>
            <a:gdLst>
              <a:gd name="T0" fmla="*/ 16 w 17"/>
              <a:gd name="T1" fmla="*/ 7 h 16"/>
              <a:gd name="T2" fmla="*/ 16 w 17"/>
              <a:gd name="T3" fmla="*/ 6 h 16"/>
              <a:gd name="T4" fmla="*/ 16 w 17"/>
              <a:gd name="T5" fmla="*/ 5 h 16"/>
              <a:gd name="T6" fmla="*/ 16 w 17"/>
              <a:gd name="T7" fmla="*/ 4 h 16"/>
              <a:gd name="T8" fmla="*/ 15 w 17"/>
              <a:gd name="T9" fmla="*/ 3 h 16"/>
              <a:gd name="T10" fmla="*/ 14 w 17"/>
              <a:gd name="T11" fmla="*/ 3 h 16"/>
              <a:gd name="T12" fmla="*/ 14 w 17"/>
              <a:gd name="T13" fmla="*/ 2 h 16"/>
              <a:gd name="T14" fmla="*/ 13 w 17"/>
              <a:gd name="T15" fmla="*/ 1 h 16"/>
              <a:gd name="T16" fmla="*/ 12 w 17"/>
              <a:gd name="T17" fmla="*/ 1 h 16"/>
              <a:gd name="T18" fmla="*/ 11 w 17"/>
              <a:gd name="T19" fmla="*/ 1 h 16"/>
              <a:gd name="T20" fmla="*/ 10 w 17"/>
              <a:gd name="T21" fmla="*/ 0 h 16"/>
              <a:gd name="T22" fmla="*/ 9 w 17"/>
              <a:gd name="T23" fmla="*/ 0 h 16"/>
              <a:gd name="T24" fmla="*/ 8 w 17"/>
              <a:gd name="T25" fmla="*/ 0 h 16"/>
              <a:gd name="T26" fmla="*/ 7 w 17"/>
              <a:gd name="T27" fmla="*/ 0 h 16"/>
              <a:gd name="T28" fmla="*/ 6 w 17"/>
              <a:gd name="T29" fmla="*/ 1 h 16"/>
              <a:gd name="T30" fmla="*/ 5 w 17"/>
              <a:gd name="T31" fmla="*/ 1 h 16"/>
              <a:gd name="T32" fmla="*/ 4 w 17"/>
              <a:gd name="T33" fmla="*/ 1 h 16"/>
              <a:gd name="T34" fmla="*/ 3 w 17"/>
              <a:gd name="T35" fmla="*/ 2 h 16"/>
              <a:gd name="T36" fmla="*/ 3 w 17"/>
              <a:gd name="T37" fmla="*/ 3 h 16"/>
              <a:gd name="T38" fmla="*/ 2 w 17"/>
              <a:gd name="T39" fmla="*/ 3 h 16"/>
              <a:gd name="T40" fmla="*/ 1 w 17"/>
              <a:gd name="T41" fmla="*/ 4 h 16"/>
              <a:gd name="T42" fmla="*/ 1 w 17"/>
              <a:gd name="T43" fmla="*/ 5 h 16"/>
              <a:gd name="T44" fmla="*/ 1 w 17"/>
              <a:gd name="T45" fmla="*/ 6 h 16"/>
              <a:gd name="T46" fmla="*/ 1 w 17"/>
              <a:gd name="T47" fmla="*/ 7 h 16"/>
              <a:gd name="T48" fmla="*/ 0 w 17"/>
              <a:gd name="T49" fmla="*/ 8 h 16"/>
              <a:gd name="T50" fmla="*/ 1 w 17"/>
              <a:gd name="T51" fmla="*/ 9 h 16"/>
              <a:gd name="T52" fmla="*/ 1 w 17"/>
              <a:gd name="T53" fmla="*/ 10 h 16"/>
              <a:gd name="T54" fmla="*/ 1 w 17"/>
              <a:gd name="T55" fmla="*/ 11 h 16"/>
              <a:gd name="T56" fmla="*/ 1 w 17"/>
              <a:gd name="T57" fmla="*/ 12 h 16"/>
              <a:gd name="T58" fmla="*/ 2 w 17"/>
              <a:gd name="T59" fmla="*/ 13 h 16"/>
              <a:gd name="T60" fmla="*/ 3 w 17"/>
              <a:gd name="T61" fmla="*/ 14 h 16"/>
              <a:gd name="T62" fmla="*/ 3 w 17"/>
              <a:gd name="T63" fmla="*/ 14 h 16"/>
              <a:gd name="T64" fmla="*/ 4 w 17"/>
              <a:gd name="T65" fmla="*/ 15 h 16"/>
              <a:gd name="T66" fmla="*/ 5 w 17"/>
              <a:gd name="T67" fmla="*/ 15 h 16"/>
              <a:gd name="T68" fmla="*/ 6 w 17"/>
              <a:gd name="T69" fmla="*/ 16 h 16"/>
              <a:gd name="T70" fmla="*/ 7 w 17"/>
              <a:gd name="T71" fmla="*/ 16 h 16"/>
              <a:gd name="T72" fmla="*/ 8 w 17"/>
              <a:gd name="T73" fmla="*/ 16 h 16"/>
              <a:gd name="T74" fmla="*/ 9 w 17"/>
              <a:gd name="T75" fmla="*/ 16 h 16"/>
              <a:gd name="T76" fmla="*/ 10 w 17"/>
              <a:gd name="T77" fmla="*/ 16 h 16"/>
              <a:gd name="T78" fmla="*/ 11 w 17"/>
              <a:gd name="T79" fmla="*/ 16 h 16"/>
              <a:gd name="T80" fmla="*/ 12 w 17"/>
              <a:gd name="T81" fmla="*/ 15 h 16"/>
              <a:gd name="T82" fmla="*/ 13 w 17"/>
              <a:gd name="T83" fmla="*/ 15 h 16"/>
              <a:gd name="T84" fmla="*/ 14 w 17"/>
              <a:gd name="T85" fmla="*/ 14 h 16"/>
              <a:gd name="T86" fmla="*/ 14 w 17"/>
              <a:gd name="T87" fmla="*/ 14 h 16"/>
              <a:gd name="T88" fmla="*/ 15 w 17"/>
              <a:gd name="T89" fmla="*/ 13 h 16"/>
              <a:gd name="T90" fmla="*/ 16 w 17"/>
              <a:gd name="T91" fmla="*/ 12 h 16"/>
              <a:gd name="T92" fmla="*/ 16 w 17"/>
              <a:gd name="T93" fmla="*/ 11 h 16"/>
              <a:gd name="T94" fmla="*/ 16 w 17"/>
              <a:gd name="T95" fmla="*/ 10 h 16"/>
              <a:gd name="T96" fmla="*/ 16 w 17"/>
              <a:gd name="T97" fmla="*/ 9 h 16"/>
              <a:gd name="T98" fmla="*/ 17 w 17"/>
              <a:gd name="T99" fmla="*/ 8 h 16"/>
              <a:gd name="T100" fmla="*/ 16 w 17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7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6" y="4"/>
                </a:lnTo>
                <a:lnTo>
                  <a:pt x="15" y="3"/>
                </a:lnTo>
                <a:lnTo>
                  <a:pt x="14" y="3"/>
                </a:lnTo>
                <a:lnTo>
                  <a:pt x="14" y="2"/>
                </a:lnTo>
                <a:lnTo>
                  <a:pt x="13" y="1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3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1" y="7"/>
                </a:lnTo>
                <a:lnTo>
                  <a:pt x="0" y="8"/>
                </a:lnTo>
                <a:lnTo>
                  <a:pt x="1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4" y="14"/>
                </a:lnTo>
                <a:lnTo>
                  <a:pt x="15" y="13"/>
                </a:lnTo>
                <a:lnTo>
                  <a:pt x="16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7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2" name="Freeform 47">
            <a:extLst>
              <a:ext uri="{FF2B5EF4-FFF2-40B4-BE49-F238E27FC236}">
                <a16:creationId xmlns:a16="http://schemas.microsoft.com/office/drawing/2014/main" xmlns="" id="{3C0CB414-DE30-438D-BBBB-17FEE88BED71}"/>
              </a:ext>
            </a:extLst>
          </xdr:cNvPr>
          <xdr:cNvSpPr>
            <a:spLocks/>
          </xdr:cNvSpPr>
        </xdr:nvSpPr>
        <xdr:spPr bwMode="auto">
          <a:xfrm>
            <a:off x="3909" y="2517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3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3" name="Freeform 48">
            <a:extLst>
              <a:ext uri="{FF2B5EF4-FFF2-40B4-BE49-F238E27FC236}">
                <a16:creationId xmlns:a16="http://schemas.microsoft.com/office/drawing/2014/main" xmlns="" id="{1F7E8AEC-01B5-493D-AFF0-B6AE64B95137}"/>
              </a:ext>
            </a:extLst>
          </xdr:cNvPr>
          <xdr:cNvSpPr>
            <a:spLocks/>
          </xdr:cNvSpPr>
        </xdr:nvSpPr>
        <xdr:spPr bwMode="auto">
          <a:xfrm>
            <a:off x="3909" y="2517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1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4" name="Freeform 49">
            <a:extLst>
              <a:ext uri="{FF2B5EF4-FFF2-40B4-BE49-F238E27FC236}">
                <a16:creationId xmlns:a16="http://schemas.microsoft.com/office/drawing/2014/main" xmlns="" id="{3E681B39-A950-461E-B371-50C19A52653D}"/>
              </a:ext>
            </a:extLst>
          </xdr:cNvPr>
          <xdr:cNvSpPr>
            <a:spLocks/>
          </xdr:cNvSpPr>
        </xdr:nvSpPr>
        <xdr:spPr bwMode="auto">
          <a:xfrm>
            <a:off x="3591" y="2992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5" name="Freeform 50">
            <a:extLst>
              <a:ext uri="{FF2B5EF4-FFF2-40B4-BE49-F238E27FC236}">
                <a16:creationId xmlns:a16="http://schemas.microsoft.com/office/drawing/2014/main" xmlns="" id="{F96BBD7A-EB8D-4A28-92B2-713647A0EA93}"/>
              </a:ext>
            </a:extLst>
          </xdr:cNvPr>
          <xdr:cNvSpPr>
            <a:spLocks/>
          </xdr:cNvSpPr>
        </xdr:nvSpPr>
        <xdr:spPr bwMode="auto">
          <a:xfrm>
            <a:off x="3591" y="2992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6" name="Freeform 51">
            <a:extLst>
              <a:ext uri="{FF2B5EF4-FFF2-40B4-BE49-F238E27FC236}">
                <a16:creationId xmlns:a16="http://schemas.microsoft.com/office/drawing/2014/main" xmlns="" id="{A40495E2-7EE8-4844-9636-931EEBE946AD}"/>
              </a:ext>
            </a:extLst>
          </xdr:cNvPr>
          <xdr:cNvSpPr>
            <a:spLocks/>
          </xdr:cNvSpPr>
        </xdr:nvSpPr>
        <xdr:spPr bwMode="auto">
          <a:xfrm>
            <a:off x="3120" y="3241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2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7" name="Freeform 52">
            <a:extLst>
              <a:ext uri="{FF2B5EF4-FFF2-40B4-BE49-F238E27FC236}">
                <a16:creationId xmlns:a16="http://schemas.microsoft.com/office/drawing/2014/main" xmlns="" id="{3C16CC00-46F4-456F-B4C0-F933502FFCE3}"/>
              </a:ext>
            </a:extLst>
          </xdr:cNvPr>
          <xdr:cNvSpPr>
            <a:spLocks/>
          </xdr:cNvSpPr>
        </xdr:nvSpPr>
        <xdr:spPr bwMode="auto">
          <a:xfrm>
            <a:off x="3120" y="3241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4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8" name="Freeform 53">
            <a:extLst>
              <a:ext uri="{FF2B5EF4-FFF2-40B4-BE49-F238E27FC236}">
                <a16:creationId xmlns:a16="http://schemas.microsoft.com/office/drawing/2014/main" xmlns="" id="{D3B3341D-F2F0-4004-A8E0-E72324EAB6DB}"/>
              </a:ext>
            </a:extLst>
          </xdr:cNvPr>
          <xdr:cNvSpPr>
            <a:spLocks/>
          </xdr:cNvSpPr>
        </xdr:nvSpPr>
        <xdr:spPr bwMode="auto">
          <a:xfrm>
            <a:off x="2598" y="319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5 h 48"/>
              <a:gd name="T8" fmla="*/ 42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3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3 h 48"/>
              <a:gd name="T28" fmla="*/ 15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5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5"/>
                </a:lnTo>
                <a:lnTo>
                  <a:pt x="42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27" y="3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49" name="Freeform 54">
            <a:extLst>
              <a:ext uri="{FF2B5EF4-FFF2-40B4-BE49-F238E27FC236}">
                <a16:creationId xmlns:a16="http://schemas.microsoft.com/office/drawing/2014/main" xmlns="" id="{A7264C04-143F-47D7-B972-D3EA698A0E68}"/>
              </a:ext>
            </a:extLst>
          </xdr:cNvPr>
          <xdr:cNvSpPr>
            <a:spLocks/>
          </xdr:cNvSpPr>
        </xdr:nvSpPr>
        <xdr:spPr bwMode="auto">
          <a:xfrm>
            <a:off x="2598" y="319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5 h 16"/>
              <a:gd name="T8" fmla="*/ 14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1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1 h 16"/>
              <a:gd name="T28" fmla="*/ 5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5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5"/>
                </a:lnTo>
                <a:lnTo>
                  <a:pt x="14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9" y="1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0" name="Freeform 55">
            <a:extLst>
              <a:ext uri="{FF2B5EF4-FFF2-40B4-BE49-F238E27FC236}">
                <a16:creationId xmlns:a16="http://schemas.microsoft.com/office/drawing/2014/main" xmlns="" id="{83240C5B-9D54-4871-93E3-021D16D3E0CA}"/>
              </a:ext>
            </a:extLst>
          </xdr:cNvPr>
          <xdr:cNvSpPr>
            <a:spLocks/>
          </xdr:cNvSpPr>
        </xdr:nvSpPr>
        <xdr:spPr bwMode="auto">
          <a:xfrm>
            <a:off x="2106" y="2980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12 h 48"/>
              <a:gd name="T10" fmla="*/ 39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3 h 48"/>
              <a:gd name="T30" fmla="*/ 12 w 48"/>
              <a:gd name="T31" fmla="*/ 3 h 48"/>
              <a:gd name="T32" fmla="*/ 9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9 w 48"/>
              <a:gd name="T65" fmla="*/ 45 h 48"/>
              <a:gd name="T66" fmla="*/ 12 w 48"/>
              <a:gd name="T67" fmla="*/ 48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2 h 48"/>
              <a:gd name="T86" fmla="*/ 39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12"/>
                </a:lnTo>
                <a:lnTo>
                  <a:pt x="39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9" y="45"/>
                </a:lnTo>
                <a:lnTo>
                  <a:pt x="12" y="48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1" name="Freeform 56">
            <a:extLst>
              <a:ext uri="{FF2B5EF4-FFF2-40B4-BE49-F238E27FC236}">
                <a16:creationId xmlns:a16="http://schemas.microsoft.com/office/drawing/2014/main" xmlns="" id="{0DD26CF9-09B9-4550-985B-3419F29A43D4}"/>
              </a:ext>
            </a:extLst>
          </xdr:cNvPr>
          <xdr:cNvSpPr>
            <a:spLocks/>
          </xdr:cNvSpPr>
        </xdr:nvSpPr>
        <xdr:spPr bwMode="auto">
          <a:xfrm>
            <a:off x="2106" y="2980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4 h 16"/>
              <a:gd name="T10" fmla="*/ 13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1 h 16"/>
              <a:gd name="T30" fmla="*/ 4 w 16"/>
              <a:gd name="T31" fmla="*/ 1 h 16"/>
              <a:gd name="T32" fmla="*/ 3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3 w 16"/>
              <a:gd name="T65" fmla="*/ 15 h 16"/>
              <a:gd name="T66" fmla="*/ 4 w 16"/>
              <a:gd name="T67" fmla="*/ 16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4 h 16"/>
              <a:gd name="T86" fmla="*/ 13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4"/>
                </a:lnTo>
                <a:lnTo>
                  <a:pt x="13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3" y="15"/>
                </a:lnTo>
                <a:lnTo>
                  <a:pt x="4" y="16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2" name="Freeform 57">
            <a:extLst>
              <a:ext uri="{FF2B5EF4-FFF2-40B4-BE49-F238E27FC236}">
                <a16:creationId xmlns:a16="http://schemas.microsoft.com/office/drawing/2014/main" xmlns="" id="{A18717FC-616A-4053-8CB9-694D6DB3F3B2}"/>
              </a:ext>
            </a:extLst>
          </xdr:cNvPr>
          <xdr:cNvSpPr>
            <a:spLocks/>
          </xdr:cNvSpPr>
        </xdr:nvSpPr>
        <xdr:spPr bwMode="auto">
          <a:xfrm>
            <a:off x="1815" y="252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2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3" name="Freeform 58">
            <a:extLst>
              <a:ext uri="{FF2B5EF4-FFF2-40B4-BE49-F238E27FC236}">
                <a16:creationId xmlns:a16="http://schemas.microsoft.com/office/drawing/2014/main" xmlns="" id="{D25A72BB-3B04-4B64-8382-4E7502DC900D}"/>
              </a:ext>
            </a:extLst>
          </xdr:cNvPr>
          <xdr:cNvSpPr>
            <a:spLocks/>
          </xdr:cNvSpPr>
        </xdr:nvSpPr>
        <xdr:spPr bwMode="auto">
          <a:xfrm>
            <a:off x="1815" y="252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4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4" name="Freeform 59">
            <a:extLst>
              <a:ext uri="{FF2B5EF4-FFF2-40B4-BE49-F238E27FC236}">
                <a16:creationId xmlns:a16="http://schemas.microsoft.com/office/drawing/2014/main" xmlns="" id="{9668F19A-98B1-4316-9E13-EB667974BBC1}"/>
              </a:ext>
            </a:extLst>
          </xdr:cNvPr>
          <xdr:cNvSpPr>
            <a:spLocks/>
          </xdr:cNvSpPr>
        </xdr:nvSpPr>
        <xdr:spPr bwMode="auto">
          <a:xfrm>
            <a:off x="1746" y="2016"/>
            <a:ext cx="51" cy="48"/>
          </a:xfrm>
          <a:custGeom>
            <a:avLst/>
            <a:gdLst>
              <a:gd name="T0" fmla="*/ 48 w 51"/>
              <a:gd name="T1" fmla="*/ 21 h 48"/>
              <a:gd name="T2" fmla="*/ 48 w 51"/>
              <a:gd name="T3" fmla="*/ 18 h 48"/>
              <a:gd name="T4" fmla="*/ 48 w 51"/>
              <a:gd name="T5" fmla="*/ 18 h 48"/>
              <a:gd name="T6" fmla="*/ 48 w 51"/>
              <a:gd name="T7" fmla="*/ 15 h 48"/>
              <a:gd name="T8" fmla="*/ 45 w 51"/>
              <a:gd name="T9" fmla="*/ 12 h 48"/>
              <a:gd name="T10" fmla="*/ 42 w 51"/>
              <a:gd name="T11" fmla="*/ 9 h 48"/>
              <a:gd name="T12" fmla="*/ 42 w 51"/>
              <a:gd name="T13" fmla="*/ 6 h 48"/>
              <a:gd name="T14" fmla="*/ 39 w 51"/>
              <a:gd name="T15" fmla="*/ 6 h 48"/>
              <a:gd name="T16" fmla="*/ 36 w 51"/>
              <a:gd name="T17" fmla="*/ 3 h 48"/>
              <a:gd name="T18" fmla="*/ 33 w 51"/>
              <a:gd name="T19" fmla="*/ 3 h 48"/>
              <a:gd name="T20" fmla="*/ 30 w 51"/>
              <a:gd name="T21" fmla="*/ 3 h 48"/>
              <a:gd name="T22" fmla="*/ 27 w 51"/>
              <a:gd name="T23" fmla="*/ 0 h 48"/>
              <a:gd name="T24" fmla="*/ 24 w 51"/>
              <a:gd name="T25" fmla="*/ 0 h 48"/>
              <a:gd name="T26" fmla="*/ 21 w 51"/>
              <a:gd name="T27" fmla="*/ 3 h 48"/>
              <a:gd name="T28" fmla="*/ 18 w 51"/>
              <a:gd name="T29" fmla="*/ 3 h 48"/>
              <a:gd name="T30" fmla="*/ 15 w 51"/>
              <a:gd name="T31" fmla="*/ 3 h 48"/>
              <a:gd name="T32" fmla="*/ 12 w 51"/>
              <a:gd name="T33" fmla="*/ 6 h 48"/>
              <a:gd name="T34" fmla="*/ 9 w 51"/>
              <a:gd name="T35" fmla="*/ 6 h 48"/>
              <a:gd name="T36" fmla="*/ 9 w 51"/>
              <a:gd name="T37" fmla="*/ 9 h 48"/>
              <a:gd name="T38" fmla="*/ 6 w 51"/>
              <a:gd name="T39" fmla="*/ 12 h 48"/>
              <a:gd name="T40" fmla="*/ 3 w 51"/>
              <a:gd name="T41" fmla="*/ 15 h 48"/>
              <a:gd name="T42" fmla="*/ 3 w 51"/>
              <a:gd name="T43" fmla="*/ 18 h 48"/>
              <a:gd name="T44" fmla="*/ 3 w 51"/>
              <a:gd name="T45" fmla="*/ 18 h 48"/>
              <a:gd name="T46" fmla="*/ 3 w 51"/>
              <a:gd name="T47" fmla="*/ 21 h 48"/>
              <a:gd name="T48" fmla="*/ 0 w 51"/>
              <a:gd name="T49" fmla="*/ 24 h 48"/>
              <a:gd name="T50" fmla="*/ 3 w 51"/>
              <a:gd name="T51" fmla="*/ 27 h 48"/>
              <a:gd name="T52" fmla="*/ 3 w 51"/>
              <a:gd name="T53" fmla="*/ 30 h 48"/>
              <a:gd name="T54" fmla="*/ 3 w 51"/>
              <a:gd name="T55" fmla="*/ 33 h 48"/>
              <a:gd name="T56" fmla="*/ 3 w 51"/>
              <a:gd name="T57" fmla="*/ 36 h 48"/>
              <a:gd name="T58" fmla="*/ 6 w 51"/>
              <a:gd name="T59" fmla="*/ 39 h 48"/>
              <a:gd name="T60" fmla="*/ 9 w 51"/>
              <a:gd name="T61" fmla="*/ 42 h 48"/>
              <a:gd name="T62" fmla="*/ 9 w 51"/>
              <a:gd name="T63" fmla="*/ 45 h 48"/>
              <a:gd name="T64" fmla="*/ 12 w 51"/>
              <a:gd name="T65" fmla="*/ 45 h 48"/>
              <a:gd name="T66" fmla="*/ 15 w 51"/>
              <a:gd name="T67" fmla="*/ 48 h 48"/>
              <a:gd name="T68" fmla="*/ 18 w 51"/>
              <a:gd name="T69" fmla="*/ 48 h 48"/>
              <a:gd name="T70" fmla="*/ 21 w 51"/>
              <a:gd name="T71" fmla="*/ 48 h 48"/>
              <a:gd name="T72" fmla="*/ 24 w 51"/>
              <a:gd name="T73" fmla="*/ 48 h 48"/>
              <a:gd name="T74" fmla="*/ 27 w 51"/>
              <a:gd name="T75" fmla="*/ 48 h 48"/>
              <a:gd name="T76" fmla="*/ 30 w 51"/>
              <a:gd name="T77" fmla="*/ 48 h 48"/>
              <a:gd name="T78" fmla="*/ 33 w 51"/>
              <a:gd name="T79" fmla="*/ 48 h 48"/>
              <a:gd name="T80" fmla="*/ 36 w 51"/>
              <a:gd name="T81" fmla="*/ 48 h 48"/>
              <a:gd name="T82" fmla="*/ 39 w 51"/>
              <a:gd name="T83" fmla="*/ 45 h 48"/>
              <a:gd name="T84" fmla="*/ 42 w 51"/>
              <a:gd name="T85" fmla="*/ 45 h 48"/>
              <a:gd name="T86" fmla="*/ 42 w 51"/>
              <a:gd name="T87" fmla="*/ 42 h 48"/>
              <a:gd name="T88" fmla="*/ 45 w 51"/>
              <a:gd name="T89" fmla="*/ 39 h 48"/>
              <a:gd name="T90" fmla="*/ 48 w 51"/>
              <a:gd name="T91" fmla="*/ 36 h 48"/>
              <a:gd name="T92" fmla="*/ 48 w 51"/>
              <a:gd name="T93" fmla="*/ 33 h 48"/>
              <a:gd name="T94" fmla="*/ 48 w 51"/>
              <a:gd name="T95" fmla="*/ 30 h 48"/>
              <a:gd name="T96" fmla="*/ 48 w 51"/>
              <a:gd name="T97" fmla="*/ 27 h 48"/>
              <a:gd name="T98" fmla="*/ 51 w 51"/>
              <a:gd name="T99" fmla="*/ 24 h 48"/>
              <a:gd name="T100" fmla="*/ 48 w 51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1" h="48">
                <a:moveTo>
                  <a:pt x="48" y="21"/>
                </a:moveTo>
                <a:lnTo>
                  <a:pt x="48" y="18"/>
                </a:ln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9" y="9"/>
                </a:lnTo>
                <a:lnTo>
                  <a:pt x="6" y="12"/>
                </a:lnTo>
                <a:lnTo>
                  <a:pt x="3" y="15"/>
                </a:lnTo>
                <a:lnTo>
                  <a:pt x="3" y="18"/>
                </a:lnTo>
                <a:lnTo>
                  <a:pt x="3" y="18"/>
                </a:lnTo>
                <a:lnTo>
                  <a:pt x="3" y="21"/>
                </a:lnTo>
                <a:lnTo>
                  <a:pt x="0" y="24"/>
                </a:lnTo>
                <a:lnTo>
                  <a:pt x="3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42" y="45"/>
                </a:lnTo>
                <a:lnTo>
                  <a:pt x="42" y="42"/>
                </a:lnTo>
                <a:lnTo>
                  <a:pt x="45" y="39"/>
                </a:lnTo>
                <a:lnTo>
                  <a:pt x="48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51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5" name="Freeform 60">
            <a:extLst>
              <a:ext uri="{FF2B5EF4-FFF2-40B4-BE49-F238E27FC236}">
                <a16:creationId xmlns:a16="http://schemas.microsoft.com/office/drawing/2014/main" xmlns="" id="{AD0BFBFF-13AD-4291-B990-06C30531A0F4}"/>
              </a:ext>
            </a:extLst>
          </xdr:cNvPr>
          <xdr:cNvSpPr>
            <a:spLocks/>
          </xdr:cNvSpPr>
        </xdr:nvSpPr>
        <xdr:spPr bwMode="auto">
          <a:xfrm>
            <a:off x="1746" y="2016"/>
            <a:ext cx="51" cy="48"/>
          </a:xfrm>
          <a:custGeom>
            <a:avLst/>
            <a:gdLst>
              <a:gd name="T0" fmla="*/ 16 w 17"/>
              <a:gd name="T1" fmla="*/ 7 h 16"/>
              <a:gd name="T2" fmla="*/ 16 w 17"/>
              <a:gd name="T3" fmla="*/ 6 h 16"/>
              <a:gd name="T4" fmla="*/ 16 w 17"/>
              <a:gd name="T5" fmla="*/ 6 h 16"/>
              <a:gd name="T6" fmla="*/ 16 w 17"/>
              <a:gd name="T7" fmla="*/ 5 h 16"/>
              <a:gd name="T8" fmla="*/ 15 w 17"/>
              <a:gd name="T9" fmla="*/ 4 h 16"/>
              <a:gd name="T10" fmla="*/ 14 w 17"/>
              <a:gd name="T11" fmla="*/ 3 h 16"/>
              <a:gd name="T12" fmla="*/ 14 w 17"/>
              <a:gd name="T13" fmla="*/ 2 h 16"/>
              <a:gd name="T14" fmla="*/ 13 w 17"/>
              <a:gd name="T15" fmla="*/ 2 h 16"/>
              <a:gd name="T16" fmla="*/ 12 w 17"/>
              <a:gd name="T17" fmla="*/ 1 h 16"/>
              <a:gd name="T18" fmla="*/ 11 w 17"/>
              <a:gd name="T19" fmla="*/ 1 h 16"/>
              <a:gd name="T20" fmla="*/ 10 w 17"/>
              <a:gd name="T21" fmla="*/ 1 h 16"/>
              <a:gd name="T22" fmla="*/ 9 w 17"/>
              <a:gd name="T23" fmla="*/ 0 h 16"/>
              <a:gd name="T24" fmla="*/ 8 w 17"/>
              <a:gd name="T25" fmla="*/ 0 h 16"/>
              <a:gd name="T26" fmla="*/ 7 w 17"/>
              <a:gd name="T27" fmla="*/ 1 h 16"/>
              <a:gd name="T28" fmla="*/ 6 w 17"/>
              <a:gd name="T29" fmla="*/ 1 h 16"/>
              <a:gd name="T30" fmla="*/ 5 w 17"/>
              <a:gd name="T31" fmla="*/ 1 h 16"/>
              <a:gd name="T32" fmla="*/ 4 w 17"/>
              <a:gd name="T33" fmla="*/ 2 h 16"/>
              <a:gd name="T34" fmla="*/ 3 w 17"/>
              <a:gd name="T35" fmla="*/ 2 h 16"/>
              <a:gd name="T36" fmla="*/ 3 w 17"/>
              <a:gd name="T37" fmla="*/ 3 h 16"/>
              <a:gd name="T38" fmla="*/ 2 w 17"/>
              <a:gd name="T39" fmla="*/ 4 h 16"/>
              <a:gd name="T40" fmla="*/ 1 w 17"/>
              <a:gd name="T41" fmla="*/ 5 h 16"/>
              <a:gd name="T42" fmla="*/ 1 w 17"/>
              <a:gd name="T43" fmla="*/ 6 h 16"/>
              <a:gd name="T44" fmla="*/ 1 w 17"/>
              <a:gd name="T45" fmla="*/ 6 h 16"/>
              <a:gd name="T46" fmla="*/ 1 w 17"/>
              <a:gd name="T47" fmla="*/ 7 h 16"/>
              <a:gd name="T48" fmla="*/ 0 w 17"/>
              <a:gd name="T49" fmla="*/ 8 h 16"/>
              <a:gd name="T50" fmla="*/ 1 w 17"/>
              <a:gd name="T51" fmla="*/ 9 h 16"/>
              <a:gd name="T52" fmla="*/ 1 w 17"/>
              <a:gd name="T53" fmla="*/ 10 h 16"/>
              <a:gd name="T54" fmla="*/ 1 w 17"/>
              <a:gd name="T55" fmla="*/ 11 h 16"/>
              <a:gd name="T56" fmla="*/ 1 w 17"/>
              <a:gd name="T57" fmla="*/ 12 h 16"/>
              <a:gd name="T58" fmla="*/ 2 w 17"/>
              <a:gd name="T59" fmla="*/ 13 h 16"/>
              <a:gd name="T60" fmla="*/ 3 w 17"/>
              <a:gd name="T61" fmla="*/ 14 h 16"/>
              <a:gd name="T62" fmla="*/ 3 w 17"/>
              <a:gd name="T63" fmla="*/ 15 h 16"/>
              <a:gd name="T64" fmla="*/ 4 w 17"/>
              <a:gd name="T65" fmla="*/ 15 h 16"/>
              <a:gd name="T66" fmla="*/ 5 w 17"/>
              <a:gd name="T67" fmla="*/ 16 h 16"/>
              <a:gd name="T68" fmla="*/ 6 w 17"/>
              <a:gd name="T69" fmla="*/ 16 h 16"/>
              <a:gd name="T70" fmla="*/ 7 w 17"/>
              <a:gd name="T71" fmla="*/ 16 h 16"/>
              <a:gd name="T72" fmla="*/ 8 w 17"/>
              <a:gd name="T73" fmla="*/ 16 h 16"/>
              <a:gd name="T74" fmla="*/ 9 w 17"/>
              <a:gd name="T75" fmla="*/ 16 h 16"/>
              <a:gd name="T76" fmla="*/ 10 w 17"/>
              <a:gd name="T77" fmla="*/ 16 h 16"/>
              <a:gd name="T78" fmla="*/ 11 w 17"/>
              <a:gd name="T79" fmla="*/ 16 h 16"/>
              <a:gd name="T80" fmla="*/ 12 w 17"/>
              <a:gd name="T81" fmla="*/ 16 h 16"/>
              <a:gd name="T82" fmla="*/ 13 w 17"/>
              <a:gd name="T83" fmla="*/ 15 h 16"/>
              <a:gd name="T84" fmla="*/ 14 w 17"/>
              <a:gd name="T85" fmla="*/ 15 h 16"/>
              <a:gd name="T86" fmla="*/ 14 w 17"/>
              <a:gd name="T87" fmla="*/ 14 h 16"/>
              <a:gd name="T88" fmla="*/ 15 w 17"/>
              <a:gd name="T89" fmla="*/ 13 h 16"/>
              <a:gd name="T90" fmla="*/ 16 w 17"/>
              <a:gd name="T91" fmla="*/ 12 h 16"/>
              <a:gd name="T92" fmla="*/ 16 w 17"/>
              <a:gd name="T93" fmla="*/ 11 h 16"/>
              <a:gd name="T94" fmla="*/ 16 w 17"/>
              <a:gd name="T95" fmla="*/ 10 h 16"/>
              <a:gd name="T96" fmla="*/ 16 w 17"/>
              <a:gd name="T97" fmla="*/ 9 h 16"/>
              <a:gd name="T98" fmla="*/ 17 w 17"/>
              <a:gd name="T99" fmla="*/ 8 h 16"/>
              <a:gd name="T100" fmla="*/ 16 w 17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7" h="16">
                <a:moveTo>
                  <a:pt x="16" y="7"/>
                </a:moveTo>
                <a:lnTo>
                  <a:pt x="16" y="6"/>
                </a:ln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3" y="3"/>
                </a:lnTo>
                <a:lnTo>
                  <a:pt x="2" y="4"/>
                </a:lnTo>
                <a:lnTo>
                  <a:pt x="1" y="5"/>
                </a:lnTo>
                <a:lnTo>
                  <a:pt x="1" y="6"/>
                </a:lnTo>
                <a:lnTo>
                  <a:pt x="1" y="6"/>
                </a:lnTo>
                <a:lnTo>
                  <a:pt x="1" y="7"/>
                </a:lnTo>
                <a:lnTo>
                  <a:pt x="0" y="8"/>
                </a:lnTo>
                <a:lnTo>
                  <a:pt x="1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4" y="15"/>
                </a:lnTo>
                <a:lnTo>
                  <a:pt x="14" y="14"/>
                </a:lnTo>
                <a:lnTo>
                  <a:pt x="15" y="13"/>
                </a:lnTo>
                <a:lnTo>
                  <a:pt x="16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7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6" name="Freeform 61">
            <a:extLst>
              <a:ext uri="{FF2B5EF4-FFF2-40B4-BE49-F238E27FC236}">
                <a16:creationId xmlns:a16="http://schemas.microsoft.com/office/drawing/2014/main" xmlns="" id="{FAA807F1-5728-407B-B7A8-5B297B69F49C}"/>
              </a:ext>
            </a:extLst>
          </xdr:cNvPr>
          <xdr:cNvSpPr>
            <a:spLocks/>
          </xdr:cNvSpPr>
        </xdr:nvSpPr>
        <xdr:spPr bwMode="auto">
          <a:xfrm>
            <a:off x="1920" y="1485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7" name="Freeform 62">
            <a:extLst>
              <a:ext uri="{FF2B5EF4-FFF2-40B4-BE49-F238E27FC236}">
                <a16:creationId xmlns:a16="http://schemas.microsoft.com/office/drawing/2014/main" xmlns="" id="{C585E115-916B-458E-99F0-03E86AD6D3DA}"/>
              </a:ext>
            </a:extLst>
          </xdr:cNvPr>
          <xdr:cNvSpPr>
            <a:spLocks/>
          </xdr:cNvSpPr>
        </xdr:nvSpPr>
        <xdr:spPr bwMode="auto">
          <a:xfrm>
            <a:off x="1920" y="1485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8" name="Freeform 63">
            <a:extLst>
              <a:ext uri="{FF2B5EF4-FFF2-40B4-BE49-F238E27FC236}">
                <a16:creationId xmlns:a16="http://schemas.microsoft.com/office/drawing/2014/main" xmlns="" id="{2F9F4AAC-F1BA-456D-AEEC-97FB97724B98}"/>
              </a:ext>
            </a:extLst>
          </xdr:cNvPr>
          <xdr:cNvSpPr>
            <a:spLocks/>
          </xdr:cNvSpPr>
        </xdr:nvSpPr>
        <xdr:spPr bwMode="auto">
          <a:xfrm>
            <a:off x="2343" y="1118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59" name="Freeform 64">
            <a:extLst>
              <a:ext uri="{FF2B5EF4-FFF2-40B4-BE49-F238E27FC236}">
                <a16:creationId xmlns:a16="http://schemas.microsoft.com/office/drawing/2014/main" xmlns="" id="{FC3F8C45-39B4-43D4-AD23-0A35FEC320F0}"/>
              </a:ext>
            </a:extLst>
          </xdr:cNvPr>
          <xdr:cNvSpPr>
            <a:spLocks/>
          </xdr:cNvSpPr>
        </xdr:nvSpPr>
        <xdr:spPr bwMode="auto">
          <a:xfrm>
            <a:off x="2343" y="1118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xmlns="" id="{1BA3038B-67C2-41A5-991B-6E9D7AF8EBEC}"/>
              </a:ext>
            </a:extLst>
          </xdr:cNvPr>
          <xdr:cNvSpPr>
            <a:spLocks noChangeArrowheads="1"/>
          </xdr:cNvSpPr>
        </xdr:nvSpPr>
        <xdr:spPr bwMode="auto">
          <a:xfrm>
            <a:off x="2878" y="939"/>
            <a:ext cx="410" cy="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Pill placebo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xmlns="" id="{C1E102C7-6642-4710-8C33-27F943AC228B}"/>
              </a:ext>
            </a:extLst>
          </xdr:cNvPr>
          <xdr:cNvSpPr>
            <a:spLocks noChangeArrowheads="1"/>
          </xdr:cNvSpPr>
        </xdr:nvSpPr>
        <xdr:spPr bwMode="auto">
          <a:xfrm>
            <a:off x="3444" y="1094"/>
            <a:ext cx="30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Exercise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xmlns="" id="{4A3272B4-F85A-45A2-981E-EDA4248C6A18}"/>
              </a:ext>
            </a:extLst>
          </xdr:cNvPr>
          <xdr:cNvSpPr>
            <a:spLocks noChangeArrowheads="1"/>
          </xdr:cNvSpPr>
        </xdr:nvSpPr>
        <xdr:spPr bwMode="auto">
          <a:xfrm>
            <a:off x="3840" y="1437"/>
            <a:ext cx="16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TCA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xmlns="" id="{88E10380-5775-47CA-88C6-01A94BF5C887}"/>
              </a:ext>
            </a:extLst>
          </xdr:cNvPr>
          <xdr:cNvSpPr>
            <a:spLocks noChangeArrowheads="1"/>
          </xdr:cNvSpPr>
        </xdr:nvSpPr>
        <xdr:spPr bwMode="auto">
          <a:xfrm>
            <a:off x="4023" y="1950"/>
            <a:ext cx="188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SSRI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xmlns="" id="{17FD6282-B9CE-4DB2-BA7B-E3453E38C4E4}"/>
              </a:ext>
            </a:extLst>
          </xdr:cNvPr>
          <xdr:cNvSpPr>
            <a:spLocks noChangeArrowheads="1"/>
          </xdr:cNvSpPr>
        </xdr:nvSpPr>
        <xdr:spPr bwMode="auto">
          <a:xfrm>
            <a:off x="3982" y="2534"/>
            <a:ext cx="416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Mirtazapine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xmlns="" id="{DE017C0F-E97B-4380-93D0-83CBD71B19F3}"/>
              </a:ext>
            </a:extLst>
          </xdr:cNvPr>
          <xdr:cNvSpPr>
            <a:spLocks noChangeArrowheads="1"/>
          </xdr:cNvSpPr>
        </xdr:nvSpPr>
        <xdr:spPr bwMode="auto">
          <a:xfrm>
            <a:off x="3615" y="3039"/>
            <a:ext cx="156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Short-term psychodynamic psychotherapies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xmlns="" id="{98475876-0C33-4567-B348-8A515FD4B2C3}"/>
              </a:ext>
            </a:extLst>
          </xdr:cNvPr>
          <xdr:cNvSpPr>
            <a:spLocks noChangeArrowheads="1"/>
          </xdr:cNvSpPr>
        </xdr:nvSpPr>
        <xdr:spPr bwMode="auto">
          <a:xfrm>
            <a:off x="3137" y="3303"/>
            <a:ext cx="573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Problem solving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xmlns="" id="{8556A548-5A8B-450E-AC74-3514C265C41F}"/>
              </a:ext>
            </a:extLst>
          </xdr:cNvPr>
          <xdr:cNvSpPr>
            <a:spLocks noChangeArrowheads="1"/>
          </xdr:cNvSpPr>
        </xdr:nvSpPr>
        <xdr:spPr bwMode="auto">
          <a:xfrm>
            <a:off x="614" y="3248"/>
            <a:ext cx="203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Cognitive and cognitive behavioural therapies (individual)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xmlns="" id="{FEBA8370-4026-43BB-8C32-7A182E814E60}"/>
              </a:ext>
            </a:extLst>
          </xdr:cNvPr>
          <xdr:cNvSpPr>
            <a:spLocks noChangeArrowheads="1"/>
          </xdr:cNvSpPr>
        </xdr:nvSpPr>
        <xdr:spPr bwMode="auto">
          <a:xfrm>
            <a:off x="759" y="3016"/>
            <a:ext cx="1353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Behavioural, cognitive, or CBT groups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xmlns="" id="{6E7B6B58-9CFD-489A-ACB5-DA7E337E8432}"/>
              </a:ext>
            </a:extLst>
          </xdr:cNvPr>
          <xdr:cNvSpPr>
            <a:spLocks noChangeArrowheads="1"/>
          </xdr:cNvSpPr>
        </xdr:nvSpPr>
        <xdr:spPr bwMode="auto">
          <a:xfrm>
            <a:off x="95" y="2485"/>
            <a:ext cx="1705" cy="1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(Cognitive and cognitive behavioural </a:t>
            </a: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therapies individual + AD)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xmlns="" id="{9C084DAB-4E9A-42EC-B0AD-3E73C42FC429}"/>
              </a:ext>
            </a:extLst>
          </xdr:cNvPr>
          <xdr:cNvSpPr>
            <a:spLocks noChangeArrowheads="1"/>
          </xdr:cNvSpPr>
        </xdr:nvSpPr>
        <xdr:spPr bwMode="auto">
          <a:xfrm>
            <a:off x="508" y="1992"/>
            <a:ext cx="122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(Problem solving + AD)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xmlns="" id="{10016D49-070F-46A1-B56A-9AC1D4D9DD43}"/>
              </a:ext>
            </a:extLst>
          </xdr:cNvPr>
          <xdr:cNvSpPr>
            <a:spLocks noChangeArrowheads="1"/>
          </xdr:cNvSpPr>
        </xdr:nvSpPr>
        <xdr:spPr bwMode="auto">
          <a:xfrm>
            <a:off x="12" y="1386"/>
            <a:ext cx="221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(Short-term psychodynamic psychotherapies + AD)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xmlns="" id="{1F2F790D-0248-41BA-A938-572D37345247}"/>
              </a:ext>
            </a:extLst>
          </xdr:cNvPr>
          <xdr:cNvSpPr>
            <a:spLocks noChangeArrowheads="1"/>
          </xdr:cNvSpPr>
        </xdr:nvSpPr>
        <xdr:spPr bwMode="auto">
          <a:xfrm>
            <a:off x="1248" y="1031"/>
            <a:ext cx="114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(Exercise + AD/CBT)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xmlns="" id="{11D6AE59-691B-4A9D-92DF-82038105276D}"/>
              </a:ext>
            </a:extLst>
          </xdr:cNvPr>
          <xdr:cNvSpPr>
            <a:spLocks noChangeArrowheads="1"/>
          </xdr:cNvSpPr>
        </xdr:nvSpPr>
        <xdr:spPr bwMode="auto">
          <a:xfrm>
            <a:off x="2856" y="662"/>
            <a:ext cx="27" cy="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1" i="0" u="none" strike="noStrike" cap="none" normalizeH="0" baseline="0">
                <a:ln>
                  <a:noFill/>
                </a:ln>
                <a:solidFill>
                  <a:srgbClr val="0000FF"/>
                </a:solidFill>
                <a:effectLst/>
                <a:latin typeface="Arial" panose="020B0604020202020204" pitchFamily="34" charset="0"/>
              </a:rPr>
              <a:t> 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18</xdr:col>
      <xdr:colOff>189574</xdr:colOff>
      <xdr:row>37</xdr:row>
      <xdr:rowOff>73753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F3C360D-C0E0-4489-8F3A-6E9A63EF1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90500"/>
          <a:ext cx="6895174" cy="6931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3"/>
  <sheetViews>
    <sheetView workbookViewId="0">
      <selection activeCell="F3" sqref="F3"/>
    </sheetView>
  </sheetViews>
  <sheetFormatPr defaultRowHeight="15" x14ac:dyDescent="0.25"/>
  <cols>
    <col min="1" max="1" width="9.5703125" bestFit="1" customWidth="1"/>
    <col min="2" max="2" width="9.5703125" customWidth="1"/>
    <col min="3" max="3" width="59.7109375" bestFit="1" customWidth="1"/>
    <col min="4" max="4" width="9.42578125" bestFit="1" customWidth="1"/>
    <col min="5" max="5" width="9.42578125" customWidth="1"/>
    <col min="6" max="6" width="68.28515625" bestFit="1" customWidth="1"/>
    <col min="19" max="19" width="16.7109375" bestFit="1" customWidth="1"/>
    <col min="41" max="41" width="13.5703125" customWidth="1"/>
  </cols>
  <sheetData>
    <row r="1" spans="1:49" x14ac:dyDescent="0.25">
      <c r="A1" t="s">
        <v>74</v>
      </c>
      <c r="I1" s="1" t="s">
        <v>75</v>
      </c>
      <c r="S1" s="1" t="s">
        <v>76</v>
      </c>
      <c r="AD1" t="s">
        <v>77</v>
      </c>
      <c r="AO1" t="s">
        <v>78</v>
      </c>
    </row>
    <row r="2" spans="1:49" x14ac:dyDescent="0.25">
      <c r="A2" s="1" t="s">
        <v>79</v>
      </c>
      <c r="B2" s="1" t="s">
        <v>80</v>
      </c>
      <c r="C2" s="1" t="s">
        <v>81</v>
      </c>
      <c r="D2" s="1" t="s">
        <v>82</v>
      </c>
      <c r="E2" s="1" t="s">
        <v>83</v>
      </c>
      <c r="F2" s="1" t="s">
        <v>84</v>
      </c>
      <c r="I2" t="s">
        <v>85</v>
      </c>
      <c r="J2" t="s">
        <v>4</v>
      </c>
      <c r="K2" t="s">
        <v>86</v>
      </c>
      <c r="L2" t="s">
        <v>87</v>
      </c>
      <c r="M2" s="20">
        <v>2.5000000000000001E-2</v>
      </c>
      <c r="N2" t="s">
        <v>5</v>
      </c>
      <c r="O2" s="20">
        <v>0.97499999999999998</v>
      </c>
      <c r="P2" t="s">
        <v>88</v>
      </c>
      <c r="Q2" t="s">
        <v>89</v>
      </c>
      <c r="S2" t="s">
        <v>85</v>
      </c>
      <c r="T2" t="s">
        <v>4</v>
      </c>
      <c r="U2" t="s">
        <v>86</v>
      </c>
      <c r="V2" t="s">
        <v>87</v>
      </c>
      <c r="W2" s="20">
        <v>2.5000000000000001E-2</v>
      </c>
      <c r="X2" t="s">
        <v>5</v>
      </c>
      <c r="Y2" s="20">
        <v>0.97499999999999998</v>
      </c>
      <c r="Z2" t="s">
        <v>88</v>
      </c>
      <c r="AA2" t="s">
        <v>89</v>
      </c>
      <c r="AD2" s="1" t="s">
        <v>85</v>
      </c>
      <c r="AE2" s="1" t="s">
        <v>4</v>
      </c>
      <c r="AF2" s="1" t="s">
        <v>86</v>
      </c>
      <c r="AG2" s="1" t="s">
        <v>87</v>
      </c>
      <c r="AH2" s="21">
        <v>2.5000000000000001E-2</v>
      </c>
      <c r="AI2" s="1" t="s">
        <v>5</v>
      </c>
      <c r="AJ2" s="21">
        <v>0.97499999999999998</v>
      </c>
      <c r="AK2" s="1" t="s">
        <v>88</v>
      </c>
      <c r="AL2" s="1" t="s">
        <v>89</v>
      </c>
      <c r="AO2" s="1" t="s">
        <v>85</v>
      </c>
      <c r="AP2" s="1" t="s">
        <v>4</v>
      </c>
      <c r="AQ2" s="1" t="s">
        <v>86</v>
      </c>
      <c r="AR2" s="1" t="s">
        <v>87</v>
      </c>
      <c r="AS2" s="21">
        <v>2.5000000000000001E-2</v>
      </c>
      <c r="AT2" s="1" t="s">
        <v>5</v>
      </c>
      <c r="AU2" s="21">
        <v>0.97499999999999998</v>
      </c>
      <c r="AV2" s="1" t="s">
        <v>88</v>
      </c>
      <c r="AW2" s="1" t="s">
        <v>89</v>
      </c>
    </row>
    <row r="3" spans="1:49" x14ac:dyDescent="0.25">
      <c r="A3">
        <v>1</v>
      </c>
      <c r="B3">
        <v>1</v>
      </c>
      <c r="C3" t="s">
        <v>0</v>
      </c>
      <c r="D3">
        <v>1</v>
      </c>
      <c r="E3">
        <v>1</v>
      </c>
      <c r="F3" t="s">
        <v>0</v>
      </c>
      <c r="I3" t="s">
        <v>213</v>
      </c>
      <c r="J3">
        <v>-4.1109999999999998</v>
      </c>
      <c r="K3">
        <v>2.4289999999999998</v>
      </c>
      <c r="L3">
        <v>8.387E-2</v>
      </c>
      <c r="M3">
        <v>-9.9290000000000003</v>
      </c>
      <c r="N3">
        <v>-3.7629999999999999</v>
      </c>
      <c r="O3">
        <v>-0.33460000000000001</v>
      </c>
      <c r="P3">
        <v>40001</v>
      </c>
      <c r="Q3">
        <v>120000</v>
      </c>
      <c r="S3" t="s">
        <v>135</v>
      </c>
      <c r="T3">
        <v>-4.1109999999999998</v>
      </c>
      <c r="U3">
        <v>2.4620000000000002</v>
      </c>
      <c r="V3">
        <v>8.4209999999999993E-2</v>
      </c>
      <c r="W3">
        <v>-9.9550000000000001</v>
      </c>
      <c r="X3">
        <v>-3.7690000000000001</v>
      </c>
      <c r="Y3">
        <v>-0.23830000000000001</v>
      </c>
      <c r="Z3">
        <v>40001</v>
      </c>
      <c r="AA3">
        <v>120000</v>
      </c>
      <c r="AC3">
        <v>1</v>
      </c>
      <c r="AD3" t="s">
        <v>384</v>
      </c>
      <c r="AE3">
        <v>5.94</v>
      </c>
      <c r="AF3">
        <v>1.333</v>
      </c>
      <c r="AG3">
        <v>2.9989999999999999E-2</v>
      </c>
      <c r="AH3">
        <v>3</v>
      </c>
      <c r="AI3">
        <v>6</v>
      </c>
      <c r="AJ3">
        <v>9</v>
      </c>
      <c r="AK3">
        <v>40001</v>
      </c>
      <c r="AL3">
        <v>120000</v>
      </c>
      <c r="AN3">
        <v>1</v>
      </c>
      <c r="AO3" t="s">
        <v>401</v>
      </c>
      <c r="AP3">
        <v>5.8490000000000002</v>
      </c>
      <c r="AQ3">
        <v>1.2869999999999999</v>
      </c>
      <c r="AR3">
        <v>2.896E-2</v>
      </c>
      <c r="AS3">
        <v>3</v>
      </c>
      <c r="AT3">
        <v>6</v>
      </c>
      <c r="AU3">
        <v>8</v>
      </c>
      <c r="AV3">
        <v>40001</v>
      </c>
      <c r="AW3">
        <v>120000</v>
      </c>
    </row>
    <row r="4" spans="1:49" x14ac:dyDescent="0.25">
      <c r="A4">
        <v>2</v>
      </c>
      <c r="B4">
        <v>2</v>
      </c>
      <c r="C4" t="s">
        <v>51</v>
      </c>
      <c r="D4">
        <v>2</v>
      </c>
      <c r="E4">
        <v>2</v>
      </c>
      <c r="F4" t="s">
        <v>51</v>
      </c>
      <c r="I4" t="s">
        <v>214</v>
      </c>
      <c r="J4">
        <v>2.2829999999999999</v>
      </c>
      <c r="K4">
        <v>0.32769999999999999</v>
      </c>
      <c r="L4">
        <v>4.1250000000000002E-3</v>
      </c>
      <c r="M4">
        <v>1.6719999999999999</v>
      </c>
      <c r="N4">
        <v>2.27</v>
      </c>
      <c r="O4">
        <v>2.9620000000000002</v>
      </c>
      <c r="P4">
        <v>40001</v>
      </c>
      <c r="Q4">
        <v>120000</v>
      </c>
      <c r="S4" t="s">
        <v>136</v>
      </c>
      <c r="T4">
        <v>2.0310000000000001</v>
      </c>
      <c r="U4">
        <v>0.40939999999999999</v>
      </c>
      <c r="V4">
        <v>5.0039999999999998E-3</v>
      </c>
      <c r="W4">
        <v>1.208</v>
      </c>
      <c r="X4">
        <v>2.0329999999999999</v>
      </c>
      <c r="Y4">
        <v>2.8439999999999999</v>
      </c>
      <c r="Z4">
        <v>40001</v>
      </c>
      <c r="AA4">
        <v>120000</v>
      </c>
      <c r="AC4">
        <v>2</v>
      </c>
      <c r="AD4" t="s">
        <v>385</v>
      </c>
      <c r="AE4">
        <v>1.77</v>
      </c>
      <c r="AF4">
        <v>1.254</v>
      </c>
      <c r="AG4">
        <v>3.091E-2</v>
      </c>
      <c r="AH4">
        <v>1</v>
      </c>
      <c r="AI4">
        <v>1</v>
      </c>
      <c r="AJ4">
        <v>5</v>
      </c>
      <c r="AK4">
        <v>40001</v>
      </c>
      <c r="AL4">
        <v>120000</v>
      </c>
      <c r="AN4">
        <v>2</v>
      </c>
      <c r="AO4" t="s">
        <v>402</v>
      </c>
      <c r="AP4">
        <v>1.7889999999999999</v>
      </c>
      <c r="AQ4">
        <v>1.2430000000000001</v>
      </c>
      <c r="AR4">
        <v>3.0720000000000001E-2</v>
      </c>
      <c r="AS4">
        <v>1</v>
      </c>
      <c r="AT4">
        <v>1</v>
      </c>
      <c r="AU4">
        <v>5</v>
      </c>
      <c r="AV4">
        <v>40001</v>
      </c>
      <c r="AW4">
        <v>120000</v>
      </c>
    </row>
    <row r="5" spans="1:49" x14ac:dyDescent="0.25">
      <c r="A5">
        <v>3</v>
      </c>
      <c r="B5">
        <v>3</v>
      </c>
      <c r="C5" t="s">
        <v>53</v>
      </c>
      <c r="D5">
        <v>3</v>
      </c>
      <c r="E5">
        <v>3</v>
      </c>
      <c r="F5" t="s">
        <v>52</v>
      </c>
      <c r="I5" t="s">
        <v>215</v>
      </c>
      <c r="J5">
        <v>1.8320000000000001</v>
      </c>
      <c r="K5">
        <v>0.3805</v>
      </c>
      <c r="L5">
        <v>5.3420000000000004E-3</v>
      </c>
      <c r="M5">
        <v>1.091</v>
      </c>
      <c r="N5">
        <v>1.83</v>
      </c>
      <c r="O5">
        <v>2.5870000000000002</v>
      </c>
      <c r="P5">
        <v>40001</v>
      </c>
      <c r="Q5">
        <v>120000</v>
      </c>
      <c r="S5" t="s">
        <v>137</v>
      </c>
      <c r="T5">
        <v>0.92900000000000005</v>
      </c>
      <c r="U5">
        <v>0.34329999999999999</v>
      </c>
      <c r="V5">
        <v>4.6509999999999998E-3</v>
      </c>
      <c r="W5">
        <v>0.249</v>
      </c>
      <c r="X5">
        <v>0.92959999999999998</v>
      </c>
      <c r="Y5">
        <v>1.6040000000000001</v>
      </c>
      <c r="Z5">
        <v>40001</v>
      </c>
      <c r="AA5">
        <v>120000</v>
      </c>
      <c r="AC5">
        <v>3</v>
      </c>
      <c r="AD5" t="s">
        <v>386</v>
      </c>
      <c r="AE5">
        <v>15.1</v>
      </c>
      <c r="AF5">
        <v>1.2050000000000001</v>
      </c>
      <c r="AG5">
        <v>2.1260000000000001E-2</v>
      </c>
      <c r="AH5">
        <v>13</v>
      </c>
      <c r="AI5">
        <v>15</v>
      </c>
      <c r="AJ5">
        <v>17</v>
      </c>
      <c r="AK5">
        <v>40001</v>
      </c>
      <c r="AL5">
        <v>120000</v>
      </c>
      <c r="AN5">
        <v>3</v>
      </c>
      <c r="AO5" t="s">
        <v>403</v>
      </c>
      <c r="AP5">
        <v>11.02</v>
      </c>
      <c r="AQ5">
        <v>1.2050000000000001</v>
      </c>
      <c r="AR5">
        <v>2.154E-2</v>
      </c>
      <c r="AS5">
        <v>8</v>
      </c>
      <c r="AT5">
        <v>11</v>
      </c>
      <c r="AU5">
        <v>13</v>
      </c>
      <c r="AV5">
        <v>40001</v>
      </c>
      <c r="AW5">
        <v>120000</v>
      </c>
    </row>
    <row r="6" spans="1:49" x14ac:dyDescent="0.25">
      <c r="A6">
        <v>4</v>
      </c>
      <c r="C6" t="s">
        <v>54</v>
      </c>
      <c r="D6">
        <v>3</v>
      </c>
      <c r="E6">
        <v>3</v>
      </c>
      <c r="F6" t="s">
        <v>52</v>
      </c>
      <c r="I6" t="s">
        <v>216</v>
      </c>
      <c r="J6">
        <v>1.976</v>
      </c>
      <c r="K6">
        <v>0.56820000000000004</v>
      </c>
      <c r="L6">
        <v>6.437E-3</v>
      </c>
      <c r="M6">
        <v>0.79420000000000002</v>
      </c>
      <c r="N6">
        <v>1.9950000000000001</v>
      </c>
      <c r="O6">
        <v>3.077</v>
      </c>
      <c r="P6">
        <v>40001</v>
      </c>
      <c r="Q6">
        <v>120000</v>
      </c>
      <c r="S6" t="s">
        <v>138</v>
      </c>
      <c r="T6">
        <v>1.37</v>
      </c>
      <c r="U6">
        <v>1.19</v>
      </c>
      <c r="V6">
        <v>1.3599999999999999E-2</v>
      </c>
      <c r="W6">
        <v>-0.89159999999999995</v>
      </c>
      <c r="X6">
        <v>1.339</v>
      </c>
      <c r="Y6">
        <v>3.806</v>
      </c>
      <c r="Z6">
        <v>40001</v>
      </c>
      <c r="AA6">
        <v>120000</v>
      </c>
      <c r="AC6">
        <v>4</v>
      </c>
      <c r="AD6" t="s">
        <v>387</v>
      </c>
      <c r="AE6">
        <v>13.96</v>
      </c>
      <c r="AF6">
        <v>1.91</v>
      </c>
      <c r="AG6">
        <v>2.5049999999999999E-2</v>
      </c>
      <c r="AH6">
        <v>9</v>
      </c>
      <c r="AI6">
        <v>14</v>
      </c>
      <c r="AJ6">
        <v>17</v>
      </c>
      <c r="AK6">
        <v>40001</v>
      </c>
      <c r="AL6">
        <v>120000</v>
      </c>
      <c r="AN6">
        <v>4</v>
      </c>
      <c r="AO6" t="s">
        <v>404</v>
      </c>
      <c r="AP6">
        <v>8.3849999999999998</v>
      </c>
      <c r="AQ6">
        <v>1.31</v>
      </c>
      <c r="AR6">
        <v>2.4199999999999999E-2</v>
      </c>
      <c r="AS6">
        <v>6</v>
      </c>
      <c r="AT6">
        <v>8</v>
      </c>
      <c r="AU6">
        <v>11</v>
      </c>
      <c r="AV6">
        <v>40001</v>
      </c>
      <c r="AW6">
        <v>120000</v>
      </c>
    </row>
    <row r="7" spans="1:49" x14ac:dyDescent="0.25">
      <c r="A7">
        <v>5</v>
      </c>
      <c r="B7">
        <v>4</v>
      </c>
      <c r="C7" t="s">
        <v>55</v>
      </c>
      <c r="D7">
        <v>3</v>
      </c>
      <c r="E7">
        <v>3</v>
      </c>
      <c r="F7" t="s">
        <v>52</v>
      </c>
      <c r="I7" t="s">
        <v>217</v>
      </c>
      <c r="J7">
        <v>0.93520000000000003</v>
      </c>
      <c r="K7">
        <v>0.55169999999999997</v>
      </c>
      <c r="L7">
        <v>9.5650000000000006E-3</v>
      </c>
      <c r="M7">
        <v>-0.20680000000000001</v>
      </c>
      <c r="N7">
        <v>0.94179999999999997</v>
      </c>
      <c r="O7">
        <v>2.0379999999999998</v>
      </c>
      <c r="P7">
        <v>40001</v>
      </c>
      <c r="Q7">
        <v>120000</v>
      </c>
      <c r="S7" t="s">
        <v>139</v>
      </c>
      <c r="T7">
        <v>2.3210000000000002</v>
      </c>
      <c r="U7">
        <v>1.9259999999999999</v>
      </c>
      <c r="V7">
        <v>4.9140000000000003E-2</v>
      </c>
      <c r="W7">
        <v>-1.1850000000000001</v>
      </c>
      <c r="X7">
        <v>2.23</v>
      </c>
      <c r="Y7">
        <v>6.4859999999999998</v>
      </c>
      <c r="Z7">
        <v>40001</v>
      </c>
      <c r="AA7">
        <v>120000</v>
      </c>
      <c r="AC7">
        <v>5</v>
      </c>
      <c r="AD7" t="s">
        <v>388</v>
      </c>
      <c r="AE7">
        <v>9.8829999999999991</v>
      </c>
      <c r="AF7">
        <v>2.109</v>
      </c>
      <c r="AG7">
        <v>2.8070000000000001E-2</v>
      </c>
      <c r="AH7">
        <v>6</v>
      </c>
      <c r="AI7">
        <v>10</v>
      </c>
      <c r="AJ7">
        <v>14</v>
      </c>
      <c r="AK7">
        <v>40001</v>
      </c>
      <c r="AL7">
        <v>120000</v>
      </c>
      <c r="AN7">
        <v>5</v>
      </c>
      <c r="AO7" t="s">
        <v>405</v>
      </c>
      <c r="AP7">
        <v>9.2390000000000008</v>
      </c>
      <c r="AQ7">
        <v>2.5190000000000001</v>
      </c>
      <c r="AR7">
        <v>3.4410000000000003E-2</v>
      </c>
      <c r="AS7">
        <v>4</v>
      </c>
      <c r="AT7">
        <v>10</v>
      </c>
      <c r="AU7">
        <v>13</v>
      </c>
      <c r="AV7">
        <v>40001</v>
      </c>
      <c r="AW7">
        <v>120000</v>
      </c>
    </row>
    <row r="8" spans="1:49" x14ac:dyDescent="0.25">
      <c r="A8">
        <v>6</v>
      </c>
      <c r="C8" t="s">
        <v>100</v>
      </c>
      <c r="D8">
        <v>4</v>
      </c>
      <c r="E8">
        <v>4</v>
      </c>
      <c r="F8" t="s">
        <v>56</v>
      </c>
      <c r="I8" t="s">
        <v>218</v>
      </c>
      <c r="J8">
        <v>0.91439999999999999</v>
      </c>
      <c r="K8">
        <v>0.47260000000000002</v>
      </c>
      <c r="L8">
        <v>5.7250000000000001E-3</v>
      </c>
      <c r="M8">
        <v>-3.823E-2</v>
      </c>
      <c r="N8">
        <v>0.92159999999999997</v>
      </c>
      <c r="O8">
        <v>1.84</v>
      </c>
      <c r="P8">
        <v>40001</v>
      </c>
      <c r="Q8">
        <v>120000</v>
      </c>
      <c r="S8" t="s">
        <v>140</v>
      </c>
      <c r="T8">
        <v>-2.0339999999999998</v>
      </c>
      <c r="U8">
        <v>1.7210000000000001</v>
      </c>
      <c r="V8">
        <v>4.6260000000000003E-2</v>
      </c>
      <c r="W8">
        <v>-5.6130000000000004</v>
      </c>
      <c r="X8">
        <v>-1.984</v>
      </c>
      <c r="Y8">
        <v>1.17</v>
      </c>
      <c r="Z8">
        <v>40001</v>
      </c>
      <c r="AA8">
        <v>120000</v>
      </c>
      <c r="AC8">
        <v>6</v>
      </c>
      <c r="AD8" t="s">
        <v>389</v>
      </c>
      <c r="AE8">
        <v>9.0399999999999991</v>
      </c>
      <c r="AF8">
        <v>1.98</v>
      </c>
      <c r="AG8">
        <v>2.852E-2</v>
      </c>
      <c r="AH8">
        <v>5</v>
      </c>
      <c r="AI8">
        <v>9</v>
      </c>
      <c r="AJ8">
        <v>13</v>
      </c>
      <c r="AK8">
        <v>40001</v>
      </c>
      <c r="AL8">
        <v>120000</v>
      </c>
      <c r="AN8">
        <v>6</v>
      </c>
      <c r="AO8" t="s">
        <v>406</v>
      </c>
      <c r="AP8">
        <v>10.49</v>
      </c>
      <c r="AQ8">
        <v>2.7949999999999999</v>
      </c>
      <c r="AR8">
        <v>6.2619999999999995E-2</v>
      </c>
      <c r="AS8">
        <v>4</v>
      </c>
      <c r="AT8">
        <v>12</v>
      </c>
      <c r="AU8">
        <v>13</v>
      </c>
      <c r="AV8">
        <v>40001</v>
      </c>
      <c r="AW8">
        <v>120000</v>
      </c>
    </row>
    <row r="9" spans="1:49" x14ac:dyDescent="0.25">
      <c r="A9">
        <v>7</v>
      </c>
      <c r="B9">
        <v>5</v>
      </c>
      <c r="C9" t="s">
        <v>57</v>
      </c>
      <c r="D9">
        <v>4</v>
      </c>
      <c r="E9">
        <v>4</v>
      </c>
      <c r="F9" t="s">
        <v>56</v>
      </c>
      <c r="I9" t="s">
        <v>219</v>
      </c>
      <c r="J9">
        <v>0.73180000000000001</v>
      </c>
      <c r="K9">
        <v>0.42530000000000001</v>
      </c>
      <c r="L9">
        <v>4.7829999999999999E-3</v>
      </c>
      <c r="M9">
        <v>-0.1066</v>
      </c>
      <c r="N9">
        <v>0.73199999999999998</v>
      </c>
      <c r="O9">
        <v>1.5620000000000001</v>
      </c>
      <c r="P9">
        <v>40001</v>
      </c>
      <c r="Q9">
        <v>120000</v>
      </c>
      <c r="S9" t="s">
        <v>141</v>
      </c>
      <c r="T9">
        <v>-0.32769999999999999</v>
      </c>
      <c r="U9">
        <v>2.3559999999999999</v>
      </c>
      <c r="V9">
        <v>7.4349999999999999E-2</v>
      </c>
      <c r="W9">
        <v>-5.9550000000000001</v>
      </c>
      <c r="X9">
        <v>-2.2009999999999998E-2</v>
      </c>
      <c r="Y9">
        <v>3.48</v>
      </c>
      <c r="Z9">
        <v>40001</v>
      </c>
      <c r="AA9">
        <v>120000</v>
      </c>
      <c r="AC9">
        <v>7</v>
      </c>
      <c r="AD9" t="s">
        <v>390</v>
      </c>
      <c r="AE9">
        <v>8.84</v>
      </c>
      <c r="AF9">
        <v>1.792</v>
      </c>
      <c r="AG9">
        <v>2.9170000000000001E-2</v>
      </c>
      <c r="AH9">
        <v>5</v>
      </c>
      <c r="AI9">
        <v>9</v>
      </c>
      <c r="AJ9">
        <v>12</v>
      </c>
      <c r="AK9">
        <v>40001</v>
      </c>
      <c r="AL9">
        <v>120000</v>
      </c>
      <c r="AN9">
        <v>7</v>
      </c>
      <c r="AO9" t="s">
        <v>407</v>
      </c>
      <c r="AP9">
        <v>3.2280000000000002</v>
      </c>
      <c r="AQ9">
        <v>1.984</v>
      </c>
      <c r="AR9">
        <v>5.0340000000000003E-2</v>
      </c>
      <c r="AS9">
        <v>1</v>
      </c>
      <c r="AT9">
        <v>3</v>
      </c>
      <c r="AU9">
        <v>9</v>
      </c>
      <c r="AV9">
        <v>40001</v>
      </c>
      <c r="AW9">
        <v>120000</v>
      </c>
    </row>
    <row r="10" spans="1:49" x14ac:dyDescent="0.25">
      <c r="A10">
        <v>8</v>
      </c>
      <c r="B10">
        <v>6</v>
      </c>
      <c r="C10" t="s">
        <v>58</v>
      </c>
      <c r="D10">
        <v>4</v>
      </c>
      <c r="E10">
        <v>4</v>
      </c>
      <c r="F10" t="s">
        <v>56</v>
      </c>
      <c r="I10" t="s">
        <v>220</v>
      </c>
      <c r="J10">
        <v>0.69479999999999997</v>
      </c>
      <c r="K10">
        <v>0.3634</v>
      </c>
      <c r="L10">
        <v>4.8180000000000002E-3</v>
      </c>
      <c r="M10">
        <v>1.7440000000000001E-3</v>
      </c>
      <c r="N10">
        <v>0.68630000000000002</v>
      </c>
      <c r="O10">
        <v>1.4279999999999999</v>
      </c>
      <c r="P10">
        <v>40001</v>
      </c>
      <c r="Q10">
        <v>120000</v>
      </c>
      <c r="S10" t="s">
        <v>142</v>
      </c>
      <c r="T10">
        <v>-1.3480000000000001</v>
      </c>
      <c r="U10">
        <v>1.5209999999999999</v>
      </c>
      <c r="V10">
        <v>3.356E-2</v>
      </c>
      <c r="W10">
        <v>-4.7249999999999996</v>
      </c>
      <c r="X10">
        <v>-1.196</v>
      </c>
      <c r="Y10">
        <v>1.24</v>
      </c>
      <c r="Z10">
        <v>40001</v>
      </c>
      <c r="AA10">
        <v>120000</v>
      </c>
      <c r="AC10">
        <v>8</v>
      </c>
      <c r="AD10" t="s">
        <v>391</v>
      </c>
      <c r="AE10">
        <v>11.95</v>
      </c>
      <c r="AF10">
        <v>1.5960000000000001</v>
      </c>
      <c r="AG10">
        <v>2.742E-2</v>
      </c>
      <c r="AH10">
        <v>9</v>
      </c>
      <c r="AI10">
        <v>12</v>
      </c>
      <c r="AJ10">
        <v>15</v>
      </c>
      <c r="AK10">
        <v>40001</v>
      </c>
      <c r="AL10">
        <v>120000</v>
      </c>
      <c r="AN10">
        <v>8</v>
      </c>
      <c r="AO10" t="s">
        <v>408</v>
      </c>
      <c r="AP10">
        <v>6.2569999999999997</v>
      </c>
      <c r="AQ10">
        <v>3.484</v>
      </c>
      <c r="AR10">
        <v>9.5130000000000006E-2</v>
      </c>
      <c r="AS10">
        <v>1</v>
      </c>
      <c r="AT10">
        <v>6</v>
      </c>
      <c r="AU10">
        <v>13</v>
      </c>
      <c r="AV10">
        <v>40001</v>
      </c>
      <c r="AW10">
        <v>120000</v>
      </c>
    </row>
    <row r="11" spans="1:49" x14ac:dyDescent="0.25">
      <c r="A11">
        <v>9</v>
      </c>
      <c r="B11">
        <v>7</v>
      </c>
      <c r="C11" t="s">
        <v>59</v>
      </c>
      <c r="D11">
        <v>4</v>
      </c>
      <c r="E11">
        <v>4</v>
      </c>
      <c r="F11" t="s">
        <v>56</v>
      </c>
      <c r="I11" t="s">
        <v>221</v>
      </c>
      <c r="J11">
        <v>1.37</v>
      </c>
      <c r="K11">
        <v>0.3145</v>
      </c>
      <c r="L11">
        <v>4.5250000000000004E-3</v>
      </c>
      <c r="M11">
        <v>0.72099999999999997</v>
      </c>
      <c r="N11">
        <v>1.381</v>
      </c>
      <c r="O11">
        <v>1.956</v>
      </c>
      <c r="P11">
        <v>40001</v>
      </c>
      <c r="Q11">
        <v>120000</v>
      </c>
      <c r="S11" t="s">
        <v>143</v>
      </c>
      <c r="T11">
        <v>-0.2702</v>
      </c>
      <c r="U11">
        <v>2.4809999999999999</v>
      </c>
      <c r="V11">
        <v>8.0610000000000001E-2</v>
      </c>
      <c r="W11">
        <v>-6.2919999999999998</v>
      </c>
      <c r="X11">
        <v>0.1507</v>
      </c>
      <c r="Y11">
        <v>3.548</v>
      </c>
      <c r="Z11">
        <v>40001</v>
      </c>
      <c r="AA11">
        <v>120000</v>
      </c>
      <c r="AC11">
        <v>9</v>
      </c>
      <c r="AD11" t="s">
        <v>392</v>
      </c>
      <c r="AE11">
        <v>11.39</v>
      </c>
      <c r="AF11">
        <v>3.8460000000000001</v>
      </c>
      <c r="AG11">
        <v>4.8910000000000002E-2</v>
      </c>
      <c r="AH11">
        <v>4</v>
      </c>
      <c r="AI11">
        <v>12</v>
      </c>
      <c r="AJ11">
        <v>17</v>
      </c>
      <c r="AK11">
        <v>40001</v>
      </c>
      <c r="AL11">
        <v>120000</v>
      </c>
      <c r="AN11">
        <v>9</v>
      </c>
      <c r="AO11" t="s">
        <v>409</v>
      </c>
      <c r="AP11">
        <v>4.0090000000000003</v>
      </c>
      <c r="AQ11">
        <v>2.0910000000000002</v>
      </c>
      <c r="AR11">
        <v>4.2540000000000001E-2</v>
      </c>
      <c r="AS11">
        <v>1</v>
      </c>
      <c r="AT11">
        <v>4</v>
      </c>
      <c r="AU11">
        <v>9</v>
      </c>
      <c r="AV11">
        <v>40001</v>
      </c>
      <c r="AW11">
        <v>120000</v>
      </c>
    </row>
    <row r="12" spans="1:49" x14ac:dyDescent="0.25">
      <c r="A12">
        <v>10</v>
      </c>
      <c r="B12">
        <v>8</v>
      </c>
      <c r="C12" t="s">
        <v>60</v>
      </c>
      <c r="D12">
        <v>4</v>
      </c>
      <c r="E12">
        <v>4</v>
      </c>
      <c r="F12" t="s">
        <v>56</v>
      </c>
      <c r="I12" t="s">
        <v>222</v>
      </c>
      <c r="J12">
        <v>1.37</v>
      </c>
      <c r="K12">
        <v>1.19</v>
      </c>
      <c r="L12">
        <v>1.3599999999999999E-2</v>
      </c>
      <c r="M12">
        <v>-0.89159999999999995</v>
      </c>
      <c r="N12">
        <v>1.339</v>
      </c>
      <c r="O12">
        <v>3.806</v>
      </c>
      <c r="P12">
        <v>40001</v>
      </c>
      <c r="Q12">
        <v>120000</v>
      </c>
      <c r="S12" t="s">
        <v>144</v>
      </c>
      <c r="T12">
        <v>2.3460000000000001</v>
      </c>
      <c r="U12">
        <v>1.494</v>
      </c>
      <c r="V12">
        <v>3.5830000000000001E-2</v>
      </c>
      <c r="W12">
        <v>-0.55179999999999996</v>
      </c>
      <c r="X12">
        <v>2.3140000000000001</v>
      </c>
      <c r="Y12">
        <v>5.3490000000000002</v>
      </c>
      <c r="Z12">
        <v>40001</v>
      </c>
      <c r="AA12">
        <v>120000</v>
      </c>
      <c r="AC12">
        <v>10</v>
      </c>
      <c r="AD12" t="s">
        <v>393</v>
      </c>
      <c r="AE12">
        <v>13.33</v>
      </c>
      <c r="AF12">
        <v>4.125</v>
      </c>
      <c r="AG12">
        <v>9.3359999999999999E-2</v>
      </c>
      <c r="AH12">
        <v>4</v>
      </c>
      <c r="AI12">
        <v>15</v>
      </c>
      <c r="AJ12">
        <v>17</v>
      </c>
      <c r="AK12">
        <v>40001</v>
      </c>
      <c r="AL12">
        <v>120000</v>
      </c>
      <c r="AN12">
        <v>10</v>
      </c>
      <c r="AO12" t="s">
        <v>410</v>
      </c>
      <c r="AP12">
        <v>6.4669999999999996</v>
      </c>
      <c r="AQ12">
        <v>3.581</v>
      </c>
      <c r="AR12">
        <v>0.1004</v>
      </c>
      <c r="AS12">
        <v>1</v>
      </c>
      <c r="AT12">
        <v>6</v>
      </c>
      <c r="AU12">
        <v>13</v>
      </c>
      <c r="AV12">
        <v>40001</v>
      </c>
      <c r="AW12">
        <v>120000</v>
      </c>
    </row>
    <row r="13" spans="1:49" x14ac:dyDescent="0.25">
      <c r="A13">
        <v>11</v>
      </c>
      <c r="B13">
        <v>9</v>
      </c>
      <c r="C13" t="s">
        <v>132</v>
      </c>
      <c r="D13">
        <v>5</v>
      </c>
      <c r="E13">
        <v>5</v>
      </c>
      <c r="F13" t="s">
        <v>132</v>
      </c>
      <c r="I13" t="s">
        <v>223</v>
      </c>
      <c r="J13">
        <v>2.3199999999999998</v>
      </c>
      <c r="K13">
        <v>1.8859999999999999</v>
      </c>
      <c r="L13">
        <v>4.8619999999999997E-2</v>
      </c>
      <c r="M13">
        <v>-1.0940000000000001</v>
      </c>
      <c r="N13">
        <v>2.2269999999999999</v>
      </c>
      <c r="O13">
        <v>6.4160000000000004</v>
      </c>
      <c r="P13">
        <v>40001</v>
      </c>
      <c r="Q13">
        <v>120000</v>
      </c>
      <c r="S13" t="s">
        <v>145</v>
      </c>
      <c r="T13">
        <v>-1.081E-2</v>
      </c>
      <c r="U13">
        <v>2.0859999999999999</v>
      </c>
      <c r="V13">
        <v>5.638E-2</v>
      </c>
      <c r="W13">
        <v>-4.3049999999999997</v>
      </c>
      <c r="X13">
        <v>3.6200000000000003E-2</v>
      </c>
      <c r="Y13">
        <v>3.94</v>
      </c>
      <c r="Z13">
        <v>40001</v>
      </c>
      <c r="AA13">
        <v>120000</v>
      </c>
      <c r="AC13">
        <v>11</v>
      </c>
      <c r="AD13" t="s">
        <v>394</v>
      </c>
      <c r="AE13">
        <v>3.2970000000000002</v>
      </c>
      <c r="AF13">
        <v>2.2829999999999999</v>
      </c>
      <c r="AG13">
        <v>6.0339999999999998E-2</v>
      </c>
      <c r="AH13">
        <v>1</v>
      </c>
      <c r="AI13">
        <v>3</v>
      </c>
      <c r="AJ13">
        <v>10</v>
      </c>
      <c r="AK13">
        <v>40001</v>
      </c>
      <c r="AL13">
        <v>120000</v>
      </c>
      <c r="AN13">
        <v>11</v>
      </c>
      <c r="AO13" t="s">
        <v>411</v>
      </c>
      <c r="AP13">
        <v>10.9</v>
      </c>
      <c r="AQ13">
        <v>2.3029999999999999</v>
      </c>
      <c r="AR13">
        <v>4.8559999999999999E-2</v>
      </c>
      <c r="AS13">
        <v>5</v>
      </c>
      <c r="AT13">
        <v>12</v>
      </c>
      <c r="AU13">
        <v>13</v>
      </c>
      <c r="AV13">
        <v>40001</v>
      </c>
      <c r="AW13">
        <v>120000</v>
      </c>
    </row>
    <row r="14" spans="1:49" x14ac:dyDescent="0.25">
      <c r="A14">
        <v>12</v>
      </c>
      <c r="B14">
        <v>10</v>
      </c>
      <c r="C14" t="s">
        <v>61</v>
      </c>
      <c r="D14">
        <v>6</v>
      </c>
      <c r="E14">
        <v>6</v>
      </c>
      <c r="F14" t="s">
        <v>62</v>
      </c>
      <c r="I14" t="s">
        <v>224</v>
      </c>
      <c r="J14">
        <v>-2.036</v>
      </c>
      <c r="K14">
        <v>1.679</v>
      </c>
      <c r="L14">
        <v>4.5900000000000003E-2</v>
      </c>
      <c r="M14">
        <v>-5.54</v>
      </c>
      <c r="N14">
        <v>-1.9910000000000001</v>
      </c>
      <c r="O14">
        <v>1.0649999999999999</v>
      </c>
      <c r="P14">
        <v>40001</v>
      </c>
      <c r="Q14">
        <v>120000</v>
      </c>
      <c r="S14" t="s">
        <v>146</v>
      </c>
      <c r="T14">
        <v>0.25390000000000001</v>
      </c>
      <c r="U14">
        <v>1.302</v>
      </c>
      <c r="V14">
        <v>2.5659999999999999E-2</v>
      </c>
      <c r="W14">
        <v>-2.4</v>
      </c>
      <c r="X14">
        <v>0.26860000000000001</v>
      </c>
      <c r="Y14">
        <v>2.7949999999999999</v>
      </c>
      <c r="Z14">
        <v>40001</v>
      </c>
      <c r="AA14">
        <v>120000</v>
      </c>
      <c r="AC14">
        <v>12</v>
      </c>
      <c r="AD14" t="s">
        <v>395</v>
      </c>
      <c r="AE14">
        <v>7.3129999999999997</v>
      </c>
      <c r="AF14">
        <v>4.7649999999999997</v>
      </c>
      <c r="AG14">
        <v>0.12939999999999999</v>
      </c>
      <c r="AH14">
        <v>1</v>
      </c>
      <c r="AI14">
        <v>6</v>
      </c>
      <c r="AJ14">
        <v>17</v>
      </c>
      <c r="AK14">
        <v>40001</v>
      </c>
      <c r="AL14">
        <v>120000</v>
      </c>
      <c r="AN14">
        <v>12</v>
      </c>
      <c r="AO14" t="s">
        <v>412</v>
      </c>
      <c r="AP14">
        <v>6.5419999999999998</v>
      </c>
      <c r="AQ14">
        <v>3.5230000000000001</v>
      </c>
      <c r="AR14">
        <v>9.0459999999999999E-2</v>
      </c>
      <c r="AS14">
        <v>1</v>
      </c>
      <c r="AT14">
        <v>6</v>
      </c>
      <c r="AU14">
        <v>13</v>
      </c>
      <c r="AV14">
        <v>40001</v>
      </c>
      <c r="AW14">
        <v>120000</v>
      </c>
    </row>
    <row r="15" spans="1:49" x14ac:dyDescent="0.25">
      <c r="A15">
        <v>13</v>
      </c>
      <c r="B15">
        <v>11</v>
      </c>
      <c r="C15" t="s">
        <v>101</v>
      </c>
      <c r="D15">
        <v>7</v>
      </c>
      <c r="E15">
        <v>7</v>
      </c>
      <c r="F15" t="s">
        <v>63</v>
      </c>
      <c r="I15" t="s">
        <v>225</v>
      </c>
      <c r="J15">
        <v>-0.32840000000000003</v>
      </c>
      <c r="K15">
        <v>2.3239999999999998</v>
      </c>
      <c r="L15">
        <v>7.3999999999999996E-2</v>
      </c>
      <c r="M15">
        <v>-5.9189999999999996</v>
      </c>
      <c r="N15">
        <v>-5.3639999999999998E-3</v>
      </c>
      <c r="O15">
        <v>3.395</v>
      </c>
      <c r="P15">
        <v>40001</v>
      </c>
      <c r="Q15">
        <v>120000</v>
      </c>
      <c r="S15" t="s">
        <v>147</v>
      </c>
      <c r="T15">
        <v>6.1420000000000003</v>
      </c>
      <c r="U15">
        <v>2.4889999999999999</v>
      </c>
      <c r="V15">
        <v>8.4140000000000006E-2</v>
      </c>
      <c r="W15">
        <v>2.21</v>
      </c>
      <c r="X15">
        <v>5.8079999999999998</v>
      </c>
      <c r="Y15">
        <v>11.99</v>
      </c>
      <c r="Z15">
        <v>40001</v>
      </c>
      <c r="AA15">
        <v>120000</v>
      </c>
      <c r="AC15">
        <v>13</v>
      </c>
      <c r="AD15" t="s">
        <v>396</v>
      </c>
      <c r="AE15">
        <v>4.1120000000000001</v>
      </c>
      <c r="AF15">
        <v>2.3660000000000001</v>
      </c>
      <c r="AG15">
        <v>4.8259999999999997E-2</v>
      </c>
      <c r="AH15">
        <v>1</v>
      </c>
      <c r="AI15">
        <v>4</v>
      </c>
      <c r="AJ15">
        <v>11</v>
      </c>
      <c r="AK15">
        <v>40001</v>
      </c>
      <c r="AL15">
        <v>120000</v>
      </c>
      <c r="AN15">
        <v>13</v>
      </c>
      <c r="AO15" t="s">
        <v>413</v>
      </c>
      <c r="AP15">
        <v>6.8259999999999996</v>
      </c>
      <c r="AQ15">
        <v>2.6989999999999998</v>
      </c>
      <c r="AR15">
        <v>5.373E-2</v>
      </c>
      <c r="AS15">
        <v>2</v>
      </c>
      <c r="AT15">
        <v>7</v>
      </c>
      <c r="AU15">
        <v>12</v>
      </c>
      <c r="AV15">
        <v>40001</v>
      </c>
      <c r="AW15">
        <v>120000</v>
      </c>
    </row>
    <row r="16" spans="1:49" x14ac:dyDescent="0.25">
      <c r="A16">
        <v>14</v>
      </c>
      <c r="B16">
        <v>12</v>
      </c>
      <c r="C16" t="s">
        <v>65</v>
      </c>
      <c r="D16">
        <v>8</v>
      </c>
      <c r="E16">
        <v>8</v>
      </c>
      <c r="F16" t="s">
        <v>64</v>
      </c>
      <c r="I16" t="s">
        <v>226</v>
      </c>
      <c r="J16">
        <v>-1.349</v>
      </c>
      <c r="K16">
        <v>1.4710000000000001</v>
      </c>
      <c r="L16">
        <v>3.3110000000000001E-2</v>
      </c>
      <c r="M16">
        <v>-4.6529999999999996</v>
      </c>
      <c r="N16">
        <v>-1.1859999999999999</v>
      </c>
      <c r="O16">
        <v>1.1120000000000001</v>
      </c>
      <c r="P16">
        <v>40001</v>
      </c>
      <c r="Q16">
        <v>120000</v>
      </c>
      <c r="S16" t="s">
        <v>148</v>
      </c>
      <c r="T16">
        <v>5.04</v>
      </c>
      <c r="U16">
        <v>2.4670000000000001</v>
      </c>
      <c r="V16">
        <v>8.3940000000000001E-2</v>
      </c>
      <c r="W16">
        <v>1.151</v>
      </c>
      <c r="X16">
        <v>4.702</v>
      </c>
      <c r="Y16">
        <v>10.85</v>
      </c>
      <c r="Z16">
        <v>40001</v>
      </c>
      <c r="AA16">
        <v>120000</v>
      </c>
      <c r="AC16">
        <v>14</v>
      </c>
      <c r="AD16" t="s">
        <v>397</v>
      </c>
      <c r="AE16">
        <v>7.6340000000000003</v>
      </c>
      <c r="AF16">
        <v>4.8970000000000002</v>
      </c>
      <c r="AG16">
        <v>0.1358</v>
      </c>
      <c r="AH16">
        <v>1</v>
      </c>
      <c r="AI16">
        <v>7</v>
      </c>
      <c r="AJ16">
        <v>17</v>
      </c>
      <c r="AK16">
        <v>40001</v>
      </c>
      <c r="AL16">
        <v>120000</v>
      </c>
    </row>
    <row r="17" spans="1:38" x14ac:dyDescent="0.25">
      <c r="A17">
        <v>15</v>
      </c>
      <c r="B17">
        <v>13</v>
      </c>
      <c r="C17" t="s">
        <v>66</v>
      </c>
      <c r="D17">
        <v>9</v>
      </c>
      <c r="E17">
        <v>9</v>
      </c>
      <c r="F17" t="s">
        <v>67</v>
      </c>
      <c r="I17" t="s">
        <v>227</v>
      </c>
      <c r="J17">
        <v>-0.27029999999999998</v>
      </c>
      <c r="K17">
        <v>2.4489999999999998</v>
      </c>
      <c r="L17">
        <v>8.0110000000000001E-2</v>
      </c>
      <c r="M17">
        <v>-6.2590000000000003</v>
      </c>
      <c r="N17">
        <v>0.16950000000000001</v>
      </c>
      <c r="O17">
        <v>3.464</v>
      </c>
      <c r="P17">
        <v>40001</v>
      </c>
      <c r="Q17">
        <v>120000</v>
      </c>
      <c r="S17" t="s">
        <v>149</v>
      </c>
      <c r="T17">
        <v>5.4809999999999999</v>
      </c>
      <c r="U17">
        <v>2.7229999999999999</v>
      </c>
      <c r="V17">
        <v>8.4709999999999994E-2</v>
      </c>
      <c r="W17">
        <v>0.87219999999999998</v>
      </c>
      <c r="X17">
        <v>5.1970000000000001</v>
      </c>
      <c r="Y17">
        <v>11.7</v>
      </c>
      <c r="Z17">
        <v>40001</v>
      </c>
      <c r="AA17">
        <v>120000</v>
      </c>
      <c r="AC17">
        <v>15</v>
      </c>
      <c r="AD17" t="s">
        <v>398</v>
      </c>
      <c r="AE17">
        <v>13.98</v>
      </c>
      <c r="AF17">
        <v>3.415</v>
      </c>
      <c r="AG17">
        <v>7.4789999999999995E-2</v>
      </c>
      <c r="AH17">
        <v>5</v>
      </c>
      <c r="AI17">
        <v>15</v>
      </c>
      <c r="AJ17">
        <v>17</v>
      </c>
      <c r="AK17">
        <v>40001</v>
      </c>
      <c r="AL17">
        <v>120000</v>
      </c>
    </row>
    <row r="18" spans="1:38" x14ac:dyDescent="0.25">
      <c r="A18">
        <v>16</v>
      </c>
      <c r="B18">
        <v>14</v>
      </c>
      <c r="C18" t="s">
        <v>69</v>
      </c>
      <c r="D18">
        <v>10</v>
      </c>
      <c r="E18">
        <v>10</v>
      </c>
      <c r="F18" t="s">
        <v>68</v>
      </c>
      <c r="I18" t="s">
        <v>228</v>
      </c>
      <c r="J18">
        <v>2.3460000000000001</v>
      </c>
      <c r="K18">
        <v>1.444</v>
      </c>
      <c r="L18">
        <v>3.5409999999999997E-2</v>
      </c>
      <c r="M18">
        <v>-0.45179999999999998</v>
      </c>
      <c r="N18">
        <v>2.3069999999999999</v>
      </c>
      <c r="O18">
        <v>5.2610000000000001</v>
      </c>
      <c r="P18">
        <v>40001</v>
      </c>
      <c r="Q18">
        <v>120000</v>
      </c>
      <c r="S18" t="s">
        <v>150</v>
      </c>
      <c r="T18">
        <v>6.4320000000000004</v>
      </c>
      <c r="U18">
        <v>3.1259999999999999</v>
      </c>
      <c r="V18">
        <v>9.9299999999999999E-2</v>
      </c>
      <c r="W18">
        <v>0.92230000000000001</v>
      </c>
      <c r="X18">
        <v>6.2030000000000003</v>
      </c>
      <c r="Y18">
        <v>13.26</v>
      </c>
      <c r="Z18">
        <v>40001</v>
      </c>
      <c r="AA18">
        <v>120000</v>
      </c>
      <c r="AC18">
        <v>16</v>
      </c>
      <c r="AD18" t="s">
        <v>399</v>
      </c>
      <c r="AE18">
        <v>7.6740000000000004</v>
      </c>
      <c r="AF18">
        <v>4.891</v>
      </c>
      <c r="AG18">
        <v>0.12670000000000001</v>
      </c>
      <c r="AH18">
        <v>1</v>
      </c>
      <c r="AI18">
        <v>6</v>
      </c>
      <c r="AJ18">
        <v>17</v>
      </c>
      <c r="AK18">
        <v>40001</v>
      </c>
      <c r="AL18">
        <v>120000</v>
      </c>
    </row>
    <row r="19" spans="1:38" x14ac:dyDescent="0.25">
      <c r="A19">
        <v>17</v>
      </c>
      <c r="B19">
        <v>15</v>
      </c>
      <c r="C19" t="s">
        <v>102</v>
      </c>
      <c r="D19">
        <v>11</v>
      </c>
      <c r="E19">
        <v>11</v>
      </c>
      <c r="F19" t="s">
        <v>103</v>
      </c>
      <c r="I19" t="s">
        <v>229</v>
      </c>
      <c r="J19">
        <v>-8.737E-3</v>
      </c>
      <c r="K19">
        <v>2.0510000000000002</v>
      </c>
      <c r="L19">
        <v>5.5930000000000001E-2</v>
      </c>
      <c r="M19">
        <v>-4.2489999999999997</v>
      </c>
      <c r="N19">
        <v>3.9059999999999997E-2</v>
      </c>
      <c r="O19">
        <v>3.87</v>
      </c>
      <c r="P19">
        <v>40001</v>
      </c>
      <c r="Q19">
        <v>120000</v>
      </c>
      <c r="S19" t="s">
        <v>151</v>
      </c>
      <c r="T19">
        <v>2.077</v>
      </c>
      <c r="U19">
        <v>3.0369999999999999</v>
      </c>
      <c r="V19">
        <v>9.8479999999999998E-2</v>
      </c>
      <c r="W19">
        <v>-3.3319999999999999</v>
      </c>
      <c r="X19">
        <v>1.871</v>
      </c>
      <c r="Y19">
        <v>8.7370000000000001</v>
      </c>
      <c r="Z19">
        <v>40001</v>
      </c>
      <c r="AA19">
        <v>120000</v>
      </c>
      <c r="AC19">
        <v>17</v>
      </c>
      <c r="AD19" t="s">
        <v>400</v>
      </c>
      <c r="AE19">
        <v>7.7910000000000004</v>
      </c>
      <c r="AF19">
        <v>3.746</v>
      </c>
      <c r="AG19">
        <v>7.4200000000000002E-2</v>
      </c>
      <c r="AH19">
        <v>2</v>
      </c>
      <c r="AI19">
        <v>7</v>
      </c>
      <c r="AJ19">
        <v>16</v>
      </c>
      <c r="AK19">
        <v>40001</v>
      </c>
      <c r="AL19">
        <v>120000</v>
      </c>
    </row>
    <row r="20" spans="1:38" x14ac:dyDescent="0.25">
      <c r="A20">
        <v>18</v>
      </c>
      <c r="B20">
        <v>16</v>
      </c>
      <c r="C20" t="s">
        <v>71</v>
      </c>
      <c r="D20">
        <v>12</v>
      </c>
      <c r="E20">
        <v>12</v>
      </c>
      <c r="F20" t="s">
        <v>70</v>
      </c>
      <c r="I20" t="s">
        <v>230</v>
      </c>
      <c r="J20">
        <v>0.25469999999999998</v>
      </c>
      <c r="K20">
        <v>1.2430000000000001</v>
      </c>
      <c r="L20">
        <v>2.5149999999999999E-2</v>
      </c>
      <c r="M20">
        <v>-2.3010000000000002</v>
      </c>
      <c r="N20">
        <v>0.28070000000000001</v>
      </c>
      <c r="O20">
        <v>2.669</v>
      </c>
      <c r="P20">
        <v>40001</v>
      </c>
      <c r="Q20">
        <v>120000</v>
      </c>
      <c r="S20" t="s">
        <v>152</v>
      </c>
      <c r="T20">
        <v>3.7829999999999999</v>
      </c>
      <c r="U20">
        <v>3.3530000000000002</v>
      </c>
      <c r="V20">
        <v>0.1091</v>
      </c>
      <c r="W20">
        <v>-2.9740000000000002</v>
      </c>
      <c r="X20">
        <v>3.766</v>
      </c>
      <c r="Y20">
        <v>10.77</v>
      </c>
      <c r="Z20">
        <v>40001</v>
      </c>
      <c r="AA20">
        <v>120000</v>
      </c>
    </row>
    <row r="21" spans="1:38" x14ac:dyDescent="0.25">
      <c r="A21">
        <v>19</v>
      </c>
      <c r="B21">
        <v>17</v>
      </c>
      <c r="C21" t="s">
        <v>73</v>
      </c>
      <c r="D21">
        <v>13</v>
      </c>
      <c r="E21">
        <v>13</v>
      </c>
      <c r="F21" t="s">
        <v>72</v>
      </c>
      <c r="I21" t="s">
        <v>231</v>
      </c>
      <c r="J21">
        <v>6.3949999999999996</v>
      </c>
      <c r="K21">
        <v>2.4409999999999998</v>
      </c>
      <c r="L21">
        <v>8.3659999999999998E-2</v>
      </c>
      <c r="M21">
        <v>2.593</v>
      </c>
      <c r="N21">
        <v>6.0590000000000002</v>
      </c>
      <c r="O21">
        <v>12.19</v>
      </c>
      <c r="P21">
        <v>40001</v>
      </c>
      <c r="Q21">
        <v>120000</v>
      </c>
      <c r="S21" t="s">
        <v>153</v>
      </c>
      <c r="T21">
        <v>2.762</v>
      </c>
      <c r="U21">
        <v>2.8660000000000001</v>
      </c>
      <c r="V21">
        <v>8.9690000000000006E-2</v>
      </c>
      <c r="W21">
        <v>-2.4529999999999998</v>
      </c>
      <c r="X21">
        <v>2.617</v>
      </c>
      <c r="Y21">
        <v>9.0389999999999997</v>
      </c>
      <c r="Z21">
        <v>40001</v>
      </c>
      <c r="AA21">
        <v>120000</v>
      </c>
    </row>
    <row r="22" spans="1:38" x14ac:dyDescent="0.25">
      <c r="I22" t="s">
        <v>232</v>
      </c>
      <c r="J22">
        <v>5.944</v>
      </c>
      <c r="K22">
        <v>2.4489999999999998</v>
      </c>
      <c r="L22">
        <v>8.3769999999999997E-2</v>
      </c>
      <c r="M22">
        <v>2.1110000000000002</v>
      </c>
      <c r="N22">
        <v>5.585</v>
      </c>
      <c r="O22">
        <v>11.78</v>
      </c>
      <c r="P22">
        <v>40001</v>
      </c>
      <c r="Q22">
        <v>120000</v>
      </c>
      <c r="S22" t="s">
        <v>154</v>
      </c>
      <c r="T22">
        <v>3.8410000000000002</v>
      </c>
      <c r="U22">
        <v>3.4590000000000001</v>
      </c>
      <c r="V22">
        <v>0.11559999999999999</v>
      </c>
      <c r="W22">
        <v>-3.3460000000000001</v>
      </c>
      <c r="X22">
        <v>3.8340000000000001</v>
      </c>
      <c r="Y22">
        <v>10.73</v>
      </c>
      <c r="Z22">
        <v>40001</v>
      </c>
      <c r="AA22">
        <v>120000</v>
      </c>
    </row>
    <row r="23" spans="1:38" x14ac:dyDescent="0.25">
      <c r="I23" t="s">
        <v>233</v>
      </c>
      <c r="J23">
        <v>6.0880000000000001</v>
      </c>
      <c r="K23">
        <v>2.4889999999999999</v>
      </c>
      <c r="L23">
        <v>8.3960000000000007E-2</v>
      </c>
      <c r="M23">
        <v>2.149</v>
      </c>
      <c r="N23">
        <v>5.7549999999999999</v>
      </c>
      <c r="O23">
        <v>11.92</v>
      </c>
      <c r="P23">
        <v>40001</v>
      </c>
      <c r="Q23">
        <v>120000</v>
      </c>
      <c r="S23" t="s">
        <v>155</v>
      </c>
      <c r="T23">
        <v>6.4560000000000004</v>
      </c>
      <c r="U23">
        <v>2.8969999999999998</v>
      </c>
      <c r="V23">
        <v>9.2869999999999994E-2</v>
      </c>
      <c r="W23">
        <v>1.498</v>
      </c>
      <c r="X23">
        <v>6.1849999999999996</v>
      </c>
      <c r="Y23">
        <v>12.93</v>
      </c>
      <c r="Z23">
        <v>40001</v>
      </c>
      <c r="AA23">
        <v>120000</v>
      </c>
    </row>
    <row r="24" spans="1:38" x14ac:dyDescent="0.25">
      <c r="I24" t="s">
        <v>234</v>
      </c>
      <c r="J24">
        <v>5.0469999999999997</v>
      </c>
      <c r="K24">
        <v>2.4780000000000002</v>
      </c>
      <c r="L24">
        <v>8.4239999999999995E-2</v>
      </c>
      <c r="M24">
        <v>1.1220000000000001</v>
      </c>
      <c r="N24">
        <v>4.71</v>
      </c>
      <c r="O24">
        <v>10.83</v>
      </c>
      <c r="P24">
        <v>40001</v>
      </c>
      <c r="Q24">
        <v>120000</v>
      </c>
      <c r="S24" t="s">
        <v>156</v>
      </c>
      <c r="T24">
        <v>4.0999999999999996</v>
      </c>
      <c r="U24">
        <v>3.2519999999999998</v>
      </c>
      <c r="V24">
        <v>0.10349999999999999</v>
      </c>
      <c r="W24">
        <v>-1.79</v>
      </c>
      <c r="X24">
        <v>3.9239999999999999</v>
      </c>
      <c r="Y24">
        <v>11.15</v>
      </c>
      <c r="Z24">
        <v>40001</v>
      </c>
      <c r="AA24">
        <v>120000</v>
      </c>
    </row>
    <row r="25" spans="1:38" x14ac:dyDescent="0.25">
      <c r="I25" t="s">
        <v>235</v>
      </c>
      <c r="J25">
        <v>5.0259999999999998</v>
      </c>
      <c r="K25">
        <v>2.456</v>
      </c>
      <c r="L25">
        <v>8.3510000000000001E-2</v>
      </c>
      <c r="M25">
        <v>1.1539999999999999</v>
      </c>
      <c r="N25">
        <v>4.6950000000000003</v>
      </c>
      <c r="O25">
        <v>10.84</v>
      </c>
      <c r="P25">
        <v>40001</v>
      </c>
      <c r="Q25">
        <v>120000</v>
      </c>
      <c r="S25" t="s">
        <v>157</v>
      </c>
      <c r="T25">
        <v>4.3650000000000002</v>
      </c>
      <c r="U25">
        <v>2.4239999999999999</v>
      </c>
      <c r="V25">
        <v>7.7929999999999999E-2</v>
      </c>
      <c r="W25">
        <v>0.64739999999999998</v>
      </c>
      <c r="X25">
        <v>3.9860000000000002</v>
      </c>
      <c r="Y25">
        <v>10.23</v>
      </c>
      <c r="Z25">
        <v>40001</v>
      </c>
      <c r="AA25">
        <v>120000</v>
      </c>
    </row>
    <row r="26" spans="1:38" x14ac:dyDescent="0.25">
      <c r="I26" t="s">
        <v>236</v>
      </c>
      <c r="J26">
        <v>4.843</v>
      </c>
      <c r="K26">
        <v>2.4540000000000002</v>
      </c>
      <c r="L26">
        <v>8.3790000000000003E-2</v>
      </c>
      <c r="M26">
        <v>0.98029999999999995</v>
      </c>
      <c r="N26">
        <v>4.5090000000000003</v>
      </c>
      <c r="O26">
        <v>10.7</v>
      </c>
      <c r="P26">
        <v>40001</v>
      </c>
      <c r="Q26">
        <v>120000</v>
      </c>
      <c r="S26" t="s">
        <v>158</v>
      </c>
      <c r="T26">
        <v>-1.1020000000000001</v>
      </c>
      <c r="U26">
        <v>0.4874</v>
      </c>
      <c r="V26">
        <v>5.4510000000000001E-3</v>
      </c>
      <c r="W26">
        <v>-2.0710000000000002</v>
      </c>
      <c r="X26">
        <v>-1.1040000000000001</v>
      </c>
      <c r="Y26">
        <v>-0.13039999999999999</v>
      </c>
      <c r="Z26">
        <v>40001</v>
      </c>
      <c r="AA26">
        <v>120000</v>
      </c>
    </row>
    <row r="27" spans="1:38" x14ac:dyDescent="0.25">
      <c r="I27" t="s">
        <v>237</v>
      </c>
      <c r="J27">
        <v>4.806</v>
      </c>
      <c r="K27">
        <v>2.448</v>
      </c>
      <c r="L27">
        <v>8.3909999999999998E-2</v>
      </c>
      <c r="M27">
        <v>0.98229999999999995</v>
      </c>
      <c r="N27">
        <v>4.4610000000000003</v>
      </c>
      <c r="O27">
        <v>10.64</v>
      </c>
      <c r="P27">
        <v>40001</v>
      </c>
      <c r="Q27">
        <v>120000</v>
      </c>
      <c r="S27" t="s">
        <v>159</v>
      </c>
      <c r="T27">
        <v>-0.66110000000000002</v>
      </c>
      <c r="U27">
        <v>1.26</v>
      </c>
      <c r="V27">
        <v>1.438E-2</v>
      </c>
      <c r="W27">
        <v>-3.089</v>
      </c>
      <c r="X27">
        <v>-0.68789999999999996</v>
      </c>
      <c r="Y27">
        <v>1.9019999999999999</v>
      </c>
      <c r="Z27">
        <v>40001</v>
      </c>
      <c r="AA27">
        <v>120000</v>
      </c>
    </row>
    <row r="28" spans="1:38" x14ac:dyDescent="0.25">
      <c r="I28" t="s">
        <v>238</v>
      </c>
      <c r="J28">
        <v>5.4809999999999999</v>
      </c>
      <c r="K28">
        <v>2.4060000000000001</v>
      </c>
      <c r="L28">
        <v>8.2909999999999998E-2</v>
      </c>
      <c r="M28">
        <v>1.758</v>
      </c>
      <c r="N28">
        <v>5.1319999999999997</v>
      </c>
      <c r="O28">
        <v>11.2</v>
      </c>
      <c r="P28">
        <v>40001</v>
      </c>
      <c r="Q28">
        <v>120000</v>
      </c>
      <c r="S28" t="s">
        <v>160</v>
      </c>
      <c r="T28">
        <v>0.28999999999999998</v>
      </c>
      <c r="U28">
        <v>1.944</v>
      </c>
      <c r="V28">
        <v>4.8599999999999997E-2</v>
      </c>
      <c r="W28">
        <v>-3.28</v>
      </c>
      <c r="X28">
        <v>0.1961</v>
      </c>
      <c r="Y28">
        <v>4.4279999999999999</v>
      </c>
      <c r="Z28">
        <v>40001</v>
      </c>
      <c r="AA28">
        <v>120000</v>
      </c>
    </row>
    <row r="29" spans="1:38" x14ac:dyDescent="0.25">
      <c r="I29" t="s">
        <v>239</v>
      </c>
      <c r="J29">
        <v>5.4809999999999999</v>
      </c>
      <c r="K29">
        <v>2.694</v>
      </c>
      <c r="L29">
        <v>8.4379999999999997E-2</v>
      </c>
      <c r="M29">
        <v>0.93479999999999996</v>
      </c>
      <c r="N29">
        <v>5.1920000000000002</v>
      </c>
      <c r="O29">
        <v>11.66</v>
      </c>
      <c r="P29">
        <v>40001</v>
      </c>
      <c r="Q29">
        <v>120000</v>
      </c>
      <c r="S29" t="s">
        <v>161</v>
      </c>
      <c r="T29">
        <v>-4.0650000000000004</v>
      </c>
      <c r="U29">
        <v>1.758</v>
      </c>
      <c r="V29">
        <v>4.623E-2</v>
      </c>
      <c r="W29">
        <v>-7.734</v>
      </c>
      <c r="X29">
        <v>-4.008</v>
      </c>
      <c r="Y29">
        <v>-0.80559999999999998</v>
      </c>
      <c r="Z29">
        <v>40001</v>
      </c>
      <c r="AA29">
        <v>120000</v>
      </c>
    </row>
    <row r="30" spans="1:38" x14ac:dyDescent="0.25">
      <c r="I30" t="s">
        <v>240</v>
      </c>
      <c r="J30">
        <v>6.4320000000000004</v>
      </c>
      <c r="K30">
        <v>3.0750000000000002</v>
      </c>
      <c r="L30">
        <v>9.8699999999999996E-2</v>
      </c>
      <c r="M30">
        <v>1.0349999999999999</v>
      </c>
      <c r="N30">
        <v>6.1890000000000001</v>
      </c>
      <c r="O30">
        <v>13.17</v>
      </c>
      <c r="P30">
        <v>40001</v>
      </c>
      <c r="Q30">
        <v>120000</v>
      </c>
      <c r="S30" t="s">
        <v>162</v>
      </c>
      <c r="T30">
        <v>-2.359</v>
      </c>
      <c r="U30">
        <v>2.3460000000000001</v>
      </c>
      <c r="V30">
        <v>7.3139999999999997E-2</v>
      </c>
      <c r="W30">
        <v>-7.9619999999999997</v>
      </c>
      <c r="X30">
        <v>-2.0510000000000002</v>
      </c>
      <c r="Y30">
        <v>1.4139999999999999</v>
      </c>
      <c r="Z30">
        <v>40001</v>
      </c>
      <c r="AA30">
        <v>120000</v>
      </c>
    </row>
    <row r="31" spans="1:38" x14ac:dyDescent="0.25">
      <c r="I31" t="s">
        <v>241</v>
      </c>
      <c r="J31">
        <v>2.0750000000000002</v>
      </c>
      <c r="K31">
        <v>2.9860000000000002</v>
      </c>
      <c r="L31">
        <v>9.8040000000000002E-2</v>
      </c>
      <c r="M31">
        <v>-3.2280000000000002</v>
      </c>
      <c r="N31">
        <v>1.873</v>
      </c>
      <c r="O31">
        <v>8.6219999999999999</v>
      </c>
      <c r="P31">
        <v>40001</v>
      </c>
      <c r="Q31">
        <v>120000</v>
      </c>
      <c r="S31" t="s">
        <v>163</v>
      </c>
      <c r="T31">
        <v>-3.379</v>
      </c>
      <c r="U31">
        <v>1.571</v>
      </c>
      <c r="V31">
        <v>3.3770000000000001E-2</v>
      </c>
      <c r="W31">
        <v>-6.8570000000000002</v>
      </c>
      <c r="X31">
        <v>-3.2370000000000001</v>
      </c>
      <c r="Y31">
        <v>-0.66869999999999996</v>
      </c>
      <c r="Z31">
        <v>40001</v>
      </c>
      <c r="AA31">
        <v>120000</v>
      </c>
    </row>
    <row r="32" spans="1:38" x14ac:dyDescent="0.25">
      <c r="I32" t="s">
        <v>242</v>
      </c>
      <c r="J32">
        <v>3.7829999999999999</v>
      </c>
      <c r="K32">
        <v>3.3079999999999998</v>
      </c>
      <c r="L32">
        <v>0.1087</v>
      </c>
      <c r="M32">
        <v>-2.8769999999999998</v>
      </c>
      <c r="N32">
        <v>3.77</v>
      </c>
      <c r="O32">
        <v>10.7</v>
      </c>
      <c r="P32">
        <v>40001</v>
      </c>
      <c r="Q32">
        <v>120000</v>
      </c>
      <c r="S32" t="s">
        <v>164</v>
      </c>
      <c r="T32">
        <v>-2.3010000000000002</v>
      </c>
      <c r="U32">
        <v>2.4769999999999999</v>
      </c>
      <c r="V32">
        <v>7.9549999999999996E-2</v>
      </c>
      <c r="W32">
        <v>-8.3770000000000007</v>
      </c>
      <c r="X32">
        <v>-1.88</v>
      </c>
      <c r="Y32">
        <v>1.4950000000000001</v>
      </c>
      <c r="Z32">
        <v>40001</v>
      </c>
      <c r="AA32">
        <v>120000</v>
      </c>
    </row>
    <row r="33" spans="9:27" x14ac:dyDescent="0.25">
      <c r="I33" t="s">
        <v>243</v>
      </c>
      <c r="J33">
        <v>2.7629999999999999</v>
      </c>
      <c r="K33">
        <v>2.81</v>
      </c>
      <c r="L33">
        <v>8.9149999999999993E-2</v>
      </c>
      <c r="M33">
        <v>-2.33</v>
      </c>
      <c r="N33">
        <v>2.617</v>
      </c>
      <c r="O33">
        <v>8.9529999999999994</v>
      </c>
      <c r="P33">
        <v>40001</v>
      </c>
      <c r="Q33">
        <v>120000</v>
      </c>
      <c r="S33" t="s">
        <v>165</v>
      </c>
      <c r="T33">
        <v>0.31469999999999998</v>
      </c>
      <c r="U33">
        <v>1.5329999999999999</v>
      </c>
      <c r="V33">
        <v>3.5700000000000003E-2</v>
      </c>
      <c r="W33">
        <v>-2.6560000000000001</v>
      </c>
      <c r="X33">
        <v>0.29430000000000001</v>
      </c>
      <c r="Y33">
        <v>3.387</v>
      </c>
      <c r="Z33">
        <v>40001</v>
      </c>
      <c r="AA33">
        <v>120000</v>
      </c>
    </row>
    <row r="34" spans="9:27" x14ac:dyDescent="0.25">
      <c r="I34" t="s">
        <v>244</v>
      </c>
      <c r="J34">
        <v>3.8410000000000002</v>
      </c>
      <c r="K34">
        <v>3.4119999999999999</v>
      </c>
      <c r="L34">
        <v>0.1149</v>
      </c>
      <c r="M34">
        <v>-3.2749999999999999</v>
      </c>
      <c r="N34">
        <v>3.8359999999999999</v>
      </c>
      <c r="O34">
        <v>10.66</v>
      </c>
      <c r="P34">
        <v>40001</v>
      </c>
      <c r="Q34">
        <v>120000</v>
      </c>
      <c r="S34" t="s">
        <v>166</v>
      </c>
      <c r="T34">
        <v>-2.0419999999999998</v>
      </c>
      <c r="U34">
        <v>2.1160000000000001</v>
      </c>
      <c r="V34">
        <v>5.6509999999999998E-2</v>
      </c>
      <c r="W34">
        <v>-6.3860000000000001</v>
      </c>
      <c r="X34">
        <v>-1.994</v>
      </c>
      <c r="Y34">
        <v>1.964</v>
      </c>
      <c r="Z34">
        <v>40001</v>
      </c>
      <c r="AA34">
        <v>120000</v>
      </c>
    </row>
    <row r="35" spans="9:27" x14ac:dyDescent="0.25">
      <c r="I35" t="s">
        <v>245</v>
      </c>
      <c r="J35">
        <v>6.4569999999999999</v>
      </c>
      <c r="K35">
        <v>2.843</v>
      </c>
      <c r="L35">
        <v>9.2429999999999998E-2</v>
      </c>
      <c r="M35">
        <v>1.6359999999999999</v>
      </c>
      <c r="N35">
        <v>6.165</v>
      </c>
      <c r="O35">
        <v>12.89</v>
      </c>
      <c r="P35">
        <v>40001</v>
      </c>
      <c r="Q35">
        <v>120000</v>
      </c>
      <c r="S35" t="s">
        <v>167</v>
      </c>
      <c r="T35">
        <v>-1.7769999999999999</v>
      </c>
      <c r="U35">
        <v>1.35</v>
      </c>
      <c r="V35">
        <v>2.5440000000000001E-2</v>
      </c>
      <c r="W35">
        <v>-4.5140000000000002</v>
      </c>
      <c r="X35">
        <v>-1.756</v>
      </c>
      <c r="Y35">
        <v>0.84179999999999999</v>
      </c>
      <c r="Z35">
        <v>40001</v>
      </c>
      <c r="AA35">
        <v>120000</v>
      </c>
    </row>
    <row r="36" spans="9:27" x14ac:dyDescent="0.25">
      <c r="I36" t="s">
        <v>246</v>
      </c>
      <c r="J36">
        <v>4.1029999999999998</v>
      </c>
      <c r="K36">
        <v>3.2029999999999998</v>
      </c>
      <c r="L36">
        <v>0.10290000000000001</v>
      </c>
      <c r="M36">
        <v>-1.6819999999999999</v>
      </c>
      <c r="N36">
        <v>3.92</v>
      </c>
      <c r="O36">
        <v>11.09</v>
      </c>
      <c r="P36">
        <v>40001</v>
      </c>
      <c r="Q36">
        <v>120000</v>
      </c>
      <c r="S36" t="s">
        <v>168</v>
      </c>
      <c r="T36">
        <v>0.441</v>
      </c>
      <c r="U36">
        <v>1.234</v>
      </c>
      <c r="V36">
        <v>1.4489999999999999E-2</v>
      </c>
      <c r="W36">
        <v>-1.929</v>
      </c>
      <c r="X36">
        <v>0.41810000000000003</v>
      </c>
      <c r="Y36">
        <v>2.9460000000000002</v>
      </c>
      <c r="Z36">
        <v>40001</v>
      </c>
      <c r="AA36">
        <v>120000</v>
      </c>
    </row>
    <row r="37" spans="9:27" x14ac:dyDescent="0.25">
      <c r="I37" t="s">
        <v>247</v>
      </c>
      <c r="J37">
        <v>4.3659999999999997</v>
      </c>
      <c r="K37">
        <v>2.36</v>
      </c>
      <c r="L37">
        <v>7.7520000000000006E-2</v>
      </c>
      <c r="M37">
        <v>0.82569999999999999</v>
      </c>
      <c r="N37">
        <v>3.9689999999999999</v>
      </c>
      <c r="O37">
        <v>10.16</v>
      </c>
      <c r="P37">
        <v>40001</v>
      </c>
      <c r="Q37">
        <v>120000</v>
      </c>
      <c r="S37" t="s">
        <v>169</v>
      </c>
      <c r="T37">
        <v>1.3919999999999999</v>
      </c>
      <c r="U37">
        <v>1.92</v>
      </c>
      <c r="V37">
        <v>4.8239999999999998E-2</v>
      </c>
      <c r="W37">
        <v>-2.109</v>
      </c>
      <c r="X37">
        <v>1.298</v>
      </c>
      <c r="Y37">
        <v>5.5510000000000002</v>
      </c>
      <c r="Z37">
        <v>40001</v>
      </c>
      <c r="AA37">
        <v>120000</v>
      </c>
    </row>
    <row r="38" spans="9:27" x14ac:dyDescent="0.25">
      <c r="I38" t="s">
        <v>248</v>
      </c>
      <c r="J38">
        <v>-0.45079999999999998</v>
      </c>
      <c r="K38">
        <v>0.40429999999999999</v>
      </c>
      <c r="L38">
        <v>4.3270000000000001E-3</v>
      </c>
      <c r="M38">
        <v>-1.3169999999999999</v>
      </c>
      <c r="N38">
        <v>-0.42049999999999998</v>
      </c>
      <c r="O38">
        <v>0.247</v>
      </c>
      <c r="P38">
        <v>40001</v>
      </c>
      <c r="Q38">
        <v>120000</v>
      </c>
      <c r="S38" t="s">
        <v>170</v>
      </c>
      <c r="T38">
        <v>-2.9630000000000001</v>
      </c>
      <c r="U38">
        <v>1.696</v>
      </c>
      <c r="V38">
        <v>4.4549999999999999E-2</v>
      </c>
      <c r="W38">
        <v>-6.5309999999999997</v>
      </c>
      <c r="X38">
        <v>-2.8959999999999999</v>
      </c>
      <c r="Y38">
        <v>0.18129999999999999</v>
      </c>
      <c r="Z38">
        <v>40001</v>
      </c>
      <c r="AA38">
        <v>120000</v>
      </c>
    </row>
    <row r="39" spans="9:27" x14ac:dyDescent="0.25">
      <c r="I39" t="s">
        <v>249</v>
      </c>
      <c r="J39">
        <v>-0.30669999999999997</v>
      </c>
      <c r="K39">
        <v>0.52859999999999996</v>
      </c>
      <c r="L39">
        <v>4.7739999999999996E-3</v>
      </c>
      <c r="M39">
        <v>-1.482</v>
      </c>
      <c r="N39">
        <v>-0.25259999999999999</v>
      </c>
      <c r="O39">
        <v>0.65559999999999996</v>
      </c>
      <c r="P39">
        <v>40001</v>
      </c>
      <c r="Q39">
        <v>120000</v>
      </c>
      <c r="S39" t="s">
        <v>171</v>
      </c>
      <c r="T39">
        <v>-1.2569999999999999</v>
      </c>
      <c r="U39">
        <v>2.3679999999999999</v>
      </c>
      <c r="V39">
        <v>7.4109999999999995E-2</v>
      </c>
      <c r="W39">
        <v>-6.9009999999999998</v>
      </c>
      <c r="X39">
        <v>-0.95599999999999996</v>
      </c>
      <c r="Y39">
        <v>2.5529999999999999</v>
      </c>
      <c r="Z39">
        <v>40001</v>
      </c>
      <c r="AA39">
        <v>120000</v>
      </c>
    </row>
    <row r="40" spans="9:27" x14ac:dyDescent="0.25">
      <c r="I40" t="s">
        <v>250</v>
      </c>
      <c r="J40">
        <v>-1.3480000000000001</v>
      </c>
      <c r="K40">
        <v>0.6079</v>
      </c>
      <c r="L40">
        <v>9.8600000000000007E-3</v>
      </c>
      <c r="M40">
        <v>-2.5819999999999999</v>
      </c>
      <c r="N40">
        <v>-1.34</v>
      </c>
      <c r="O40">
        <v>-0.16250000000000001</v>
      </c>
      <c r="P40">
        <v>40001</v>
      </c>
      <c r="Q40">
        <v>120000</v>
      </c>
      <c r="S40" t="s">
        <v>172</v>
      </c>
      <c r="T40">
        <v>-2.2770000000000001</v>
      </c>
      <c r="U40">
        <v>1.544</v>
      </c>
      <c r="V40">
        <v>3.3779999999999998E-2</v>
      </c>
      <c r="W40">
        <v>-5.6959999999999997</v>
      </c>
      <c r="X40">
        <v>-2.13</v>
      </c>
      <c r="Y40">
        <v>0.36420000000000002</v>
      </c>
      <c r="Z40">
        <v>40001</v>
      </c>
      <c r="AA40">
        <v>120000</v>
      </c>
    </row>
    <row r="41" spans="9:27" x14ac:dyDescent="0.25">
      <c r="I41" t="s">
        <v>251</v>
      </c>
      <c r="J41">
        <v>-1.369</v>
      </c>
      <c r="K41">
        <v>0.54049999999999998</v>
      </c>
      <c r="L41">
        <v>5.6480000000000002E-3</v>
      </c>
      <c r="M41">
        <v>-2.4750000000000001</v>
      </c>
      <c r="N41">
        <v>-1.3560000000000001</v>
      </c>
      <c r="O41">
        <v>-0.32829999999999998</v>
      </c>
      <c r="P41">
        <v>40001</v>
      </c>
      <c r="Q41">
        <v>120000</v>
      </c>
      <c r="S41" t="s">
        <v>173</v>
      </c>
      <c r="T41">
        <v>-1.1990000000000001</v>
      </c>
      <c r="U41">
        <v>2.4910000000000001</v>
      </c>
      <c r="V41">
        <v>8.0149999999999999E-2</v>
      </c>
      <c r="W41">
        <v>-7.2249999999999996</v>
      </c>
      <c r="X41">
        <v>-0.7883</v>
      </c>
      <c r="Y41">
        <v>2.64</v>
      </c>
      <c r="Z41">
        <v>40001</v>
      </c>
      <c r="AA41">
        <v>120000</v>
      </c>
    </row>
    <row r="42" spans="9:27" x14ac:dyDescent="0.25">
      <c r="I42" t="s">
        <v>252</v>
      </c>
      <c r="J42">
        <v>-1.5509999999999999</v>
      </c>
      <c r="K42">
        <v>0.50249999999999995</v>
      </c>
      <c r="L42">
        <v>4.9560000000000003E-3</v>
      </c>
      <c r="M42">
        <v>-2.5579999999999998</v>
      </c>
      <c r="N42">
        <v>-1.5429999999999999</v>
      </c>
      <c r="O42">
        <v>-0.58150000000000002</v>
      </c>
      <c r="P42">
        <v>40001</v>
      </c>
      <c r="Q42">
        <v>120000</v>
      </c>
      <c r="S42" t="s">
        <v>174</v>
      </c>
      <c r="T42">
        <v>1.417</v>
      </c>
      <c r="U42">
        <v>1.456</v>
      </c>
      <c r="V42">
        <v>3.3700000000000001E-2</v>
      </c>
      <c r="W42">
        <v>-1.4039999999999999</v>
      </c>
      <c r="X42">
        <v>1.3919999999999999</v>
      </c>
      <c r="Y42">
        <v>4.3540000000000001</v>
      </c>
      <c r="Z42">
        <v>40001</v>
      </c>
      <c r="AA42">
        <v>120000</v>
      </c>
    </row>
    <row r="43" spans="9:27" x14ac:dyDescent="0.25">
      <c r="I43" t="s">
        <v>253</v>
      </c>
      <c r="J43">
        <v>-1.5880000000000001</v>
      </c>
      <c r="K43">
        <v>0.437</v>
      </c>
      <c r="L43">
        <v>4.9360000000000003E-3</v>
      </c>
      <c r="M43">
        <v>-2.4529999999999998</v>
      </c>
      <c r="N43">
        <v>-1.585</v>
      </c>
      <c r="O43">
        <v>-0.72699999999999998</v>
      </c>
      <c r="P43">
        <v>40001</v>
      </c>
      <c r="Q43">
        <v>120000</v>
      </c>
      <c r="S43" t="s">
        <v>175</v>
      </c>
      <c r="T43">
        <v>-0.93979999999999997</v>
      </c>
      <c r="U43">
        <v>2.0590000000000002</v>
      </c>
      <c r="V43">
        <v>5.5E-2</v>
      </c>
      <c r="W43">
        <v>-5.1820000000000004</v>
      </c>
      <c r="X43">
        <v>-0.88139999999999996</v>
      </c>
      <c r="Y43">
        <v>2.9689999999999999</v>
      </c>
      <c r="Z43">
        <v>40001</v>
      </c>
      <c r="AA43">
        <v>120000</v>
      </c>
    </row>
    <row r="44" spans="9:27" x14ac:dyDescent="0.25">
      <c r="I44" t="s">
        <v>254</v>
      </c>
      <c r="J44">
        <v>-0.91339999999999999</v>
      </c>
      <c r="K44">
        <v>0.39019999999999999</v>
      </c>
      <c r="L44">
        <v>4.8809999999999999E-3</v>
      </c>
      <c r="M44">
        <v>-1.752</v>
      </c>
      <c r="N44">
        <v>-0.88590000000000002</v>
      </c>
      <c r="O44">
        <v>-0.21829999999999999</v>
      </c>
      <c r="P44">
        <v>40001</v>
      </c>
      <c r="Q44">
        <v>120000</v>
      </c>
      <c r="S44" t="s">
        <v>176</v>
      </c>
      <c r="T44">
        <v>-0.67510000000000003</v>
      </c>
      <c r="U44">
        <v>1.3140000000000001</v>
      </c>
      <c r="V44">
        <v>2.494E-2</v>
      </c>
      <c r="W44">
        <v>-3.339</v>
      </c>
      <c r="X44">
        <v>-0.65820000000000001</v>
      </c>
      <c r="Y44">
        <v>1.8819999999999999</v>
      </c>
      <c r="Z44">
        <v>40001</v>
      </c>
      <c r="AA44">
        <v>120000</v>
      </c>
    </row>
    <row r="45" spans="9:27" x14ac:dyDescent="0.25">
      <c r="I45" t="s">
        <v>255</v>
      </c>
      <c r="J45">
        <v>-0.91310000000000002</v>
      </c>
      <c r="K45">
        <v>1.2310000000000001</v>
      </c>
      <c r="L45">
        <v>1.393E-2</v>
      </c>
      <c r="M45">
        <v>-3.29</v>
      </c>
      <c r="N45">
        <v>-0.93700000000000006</v>
      </c>
      <c r="O45">
        <v>1.595</v>
      </c>
      <c r="P45">
        <v>40001</v>
      </c>
      <c r="Q45">
        <v>120000</v>
      </c>
      <c r="S45" t="s">
        <v>177</v>
      </c>
      <c r="T45">
        <v>0.95109999999999995</v>
      </c>
      <c r="U45">
        <v>2.262</v>
      </c>
      <c r="V45">
        <v>5.1470000000000002E-2</v>
      </c>
      <c r="W45">
        <v>-3.3479999999999999</v>
      </c>
      <c r="X45">
        <v>0.89690000000000003</v>
      </c>
      <c r="Y45">
        <v>5.6520000000000001</v>
      </c>
      <c r="Z45">
        <v>40001</v>
      </c>
      <c r="AA45">
        <v>120000</v>
      </c>
    </row>
    <row r="46" spans="9:27" x14ac:dyDescent="0.25">
      <c r="I46" t="s">
        <v>256</v>
      </c>
      <c r="J46">
        <v>3.7150000000000002E-2</v>
      </c>
      <c r="K46">
        <v>1.893</v>
      </c>
      <c r="L46">
        <v>4.8250000000000001E-2</v>
      </c>
      <c r="M46">
        <v>-3.42</v>
      </c>
      <c r="N46">
        <v>-5.9470000000000002E-2</v>
      </c>
      <c r="O46">
        <v>4.1029999999999998</v>
      </c>
      <c r="P46">
        <v>40001</v>
      </c>
      <c r="Q46">
        <v>120000</v>
      </c>
      <c r="S46" t="s">
        <v>178</v>
      </c>
      <c r="T46">
        <v>-3.4039999999999999</v>
      </c>
      <c r="U46">
        <v>2.09</v>
      </c>
      <c r="V46">
        <v>4.8640000000000003E-2</v>
      </c>
      <c r="W46">
        <v>-7.6680000000000001</v>
      </c>
      <c r="X46">
        <v>-3.35</v>
      </c>
      <c r="Y46">
        <v>0.49209999999999998</v>
      </c>
      <c r="Z46">
        <v>40001</v>
      </c>
      <c r="AA46">
        <v>120000</v>
      </c>
    </row>
    <row r="47" spans="9:27" x14ac:dyDescent="0.25">
      <c r="I47" t="s">
        <v>257</v>
      </c>
      <c r="J47">
        <v>-4.32</v>
      </c>
      <c r="K47">
        <v>1.702</v>
      </c>
      <c r="L47">
        <v>4.5879999999999997E-2</v>
      </c>
      <c r="M47">
        <v>-7.867</v>
      </c>
      <c r="N47">
        <v>-4.2709999999999999</v>
      </c>
      <c r="O47">
        <v>-1.19</v>
      </c>
      <c r="P47">
        <v>40001</v>
      </c>
      <c r="Q47">
        <v>120000</v>
      </c>
      <c r="S47" t="s">
        <v>179</v>
      </c>
      <c r="T47">
        <v>-1.698</v>
      </c>
      <c r="U47">
        <v>2.649</v>
      </c>
      <c r="V47">
        <v>7.5200000000000003E-2</v>
      </c>
      <c r="W47">
        <v>-7.7990000000000004</v>
      </c>
      <c r="X47">
        <v>-1.4530000000000001</v>
      </c>
      <c r="Y47">
        <v>2.8479999999999999</v>
      </c>
      <c r="Z47">
        <v>40001</v>
      </c>
      <c r="AA47">
        <v>120000</v>
      </c>
    </row>
    <row r="48" spans="9:27" x14ac:dyDescent="0.25">
      <c r="I48" t="s">
        <v>258</v>
      </c>
      <c r="J48">
        <v>-2.6120000000000001</v>
      </c>
      <c r="K48">
        <v>2.327</v>
      </c>
      <c r="L48">
        <v>7.3510000000000006E-2</v>
      </c>
      <c r="M48">
        <v>-8.19</v>
      </c>
      <c r="N48">
        <v>-2.2949999999999999</v>
      </c>
      <c r="O48">
        <v>1.107</v>
      </c>
      <c r="P48">
        <v>40001</v>
      </c>
      <c r="Q48">
        <v>120000</v>
      </c>
      <c r="S48" t="s">
        <v>180</v>
      </c>
      <c r="T48">
        <v>-2.718</v>
      </c>
      <c r="U48">
        <v>1.9259999999999999</v>
      </c>
      <c r="V48">
        <v>3.6580000000000001E-2</v>
      </c>
      <c r="W48">
        <v>-6.8460000000000001</v>
      </c>
      <c r="X48">
        <v>-2.605</v>
      </c>
      <c r="Y48">
        <v>0.75439999999999996</v>
      </c>
      <c r="Z48">
        <v>40001</v>
      </c>
      <c r="AA48">
        <v>120000</v>
      </c>
    </row>
    <row r="49" spans="9:27" x14ac:dyDescent="0.25">
      <c r="I49" t="s">
        <v>259</v>
      </c>
      <c r="J49">
        <v>-3.6320000000000001</v>
      </c>
      <c r="K49">
        <v>1.5</v>
      </c>
      <c r="L49">
        <v>3.3239999999999999E-2</v>
      </c>
      <c r="M49">
        <v>-7.0039999999999996</v>
      </c>
      <c r="N49">
        <v>-3.4780000000000002</v>
      </c>
      <c r="O49">
        <v>-1.0980000000000001</v>
      </c>
      <c r="P49">
        <v>40001</v>
      </c>
      <c r="Q49">
        <v>120000</v>
      </c>
      <c r="S49" t="s">
        <v>181</v>
      </c>
      <c r="T49">
        <v>-1.64</v>
      </c>
      <c r="U49">
        <v>2.742</v>
      </c>
      <c r="V49">
        <v>8.0769999999999995E-2</v>
      </c>
      <c r="W49">
        <v>-7.9279999999999999</v>
      </c>
      <c r="X49">
        <v>-1.2889999999999999</v>
      </c>
      <c r="Y49">
        <v>2.86</v>
      </c>
      <c r="Z49">
        <v>40001</v>
      </c>
      <c r="AA49">
        <v>120000</v>
      </c>
    </row>
    <row r="50" spans="9:27" x14ac:dyDescent="0.25">
      <c r="I50" t="s">
        <v>260</v>
      </c>
      <c r="J50">
        <v>-2.5529999999999999</v>
      </c>
      <c r="K50">
        <v>2.456</v>
      </c>
      <c r="L50">
        <v>7.9619999999999996E-2</v>
      </c>
      <c r="M50">
        <v>-8.5640000000000001</v>
      </c>
      <c r="N50">
        <v>-2.1219999999999999</v>
      </c>
      <c r="O50">
        <v>1.177</v>
      </c>
      <c r="P50">
        <v>40001</v>
      </c>
      <c r="Q50">
        <v>120000</v>
      </c>
      <c r="S50" t="s">
        <v>182</v>
      </c>
      <c r="T50">
        <v>0.9758</v>
      </c>
      <c r="U50">
        <v>1.9059999999999999</v>
      </c>
      <c r="V50">
        <v>3.7839999999999999E-2</v>
      </c>
      <c r="W50">
        <v>-2.782</v>
      </c>
      <c r="X50">
        <v>0.97209999999999996</v>
      </c>
      <c r="Y50">
        <v>4.7270000000000003</v>
      </c>
      <c r="Z50">
        <v>40001</v>
      </c>
      <c r="AA50">
        <v>120000</v>
      </c>
    </row>
    <row r="51" spans="9:27" x14ac:dyDescent="0.25">
      <c r="I51" t="s">
        <v>261</v>
      </c>
      <c r="J51">
        <v>6.2460000000000002E-2</v>
      </c>
      <c r="K51">
        <v>1.4670000000000001</v>
      </c>
      <c r="L51">
        <v>3.5319999999999997E-2</v>
      </c>
      <c r="M51">
        <v>-2.774</v>
      </c>
      <c r="N51">
        <v>3.7249999999999998E-2</v>
      </c>
      <c r="O51">
        <v>3.008</v>
      </c>
      <c r="P51">
        <v>40001</v>
      </c>
      <c r="Q51">
        <v>120000</v>
      </c>
      <c r="S51" t="s">
        <v>183</v>
      </c>
      <c r="T51">
        <v>-1.381</v>
      </c>
      <c r="U51">
        <v>2.3929999999999998</v>
      </c>
      <c r="V51">
        <v>5.7439999999999998E-2</v>
      </c>
      <c r="W51">
        <v>-6.2750000000000004</v>
      </c>
      <c r="X51">
        <v>-1.321</v>
      </c>
      <c r="Y51">
        <v>3.153</v>
      </c>
      <c r="Z51">
        <v>40001</v>
      </c>
      <c r="AA51">
        <v>120000</v>
      </c>
    </row>
    <row r="52" spans="9:27" x14ac:dyDescent="0.25">
      <c r="I52" t="s">
        <v>262</v>
      </c>
      <c r="J52">
        <v>-2.2919999999999998</v>
      </c>
      <c r="K52">
        <v>2.0649999999999999</v>
      </c>
      <c r="L52">
        <v>5.602E-2</v>
      </c>
      <c r="M52">
        <v>-6.5430000000000001</v>
      </c>
      <c r="N52">
        <v>-2.2400000000000002</v>
      </c>
      <c r="O52">
        <v>1.601</v>
      </c>
      <c r="P52">
        <v>40001</v>
      </c>
      <c r="Q52">
        <v>120000</v>
      </c>
      <c r="S52" t="s">
        <v>184</v>
      </c>
      <c r="T52">
        <v>-1.1160000000000001</v>
      </c>
      <c r="U52">
        <v>1.758</v>
      </c>
      <c r="V52">
        <v>2.8899999999999999E-2</v>
      </c>
      <c r="W52">
        <v>-4.6219999999999999</v>
      </c>
      <c r="X52">
        <v>-1.1200000000000001</v>
      </c>
      <c r="Y52">
        <v>2.3180000000000001</v>
      </c>
      <c r="Z52">
        <v>40001</v>
      </c>
      <c r="AA52">
        <v>120000</v>
      </c>
    </row>
    <row r="53" spans="9:27" x14ac:dyDescent="0.25">
      <c r="I53" t="s">
        <v>263</v>
      </c>
      <c r="J53">
        <v>-2.028</v>
      </c>
      <c r="K53">
        <v>1.2689999999999999</v>
      </c>
      <c r="L53">
        <v>2.4819999999999998E-2</v>
      </c>
      <c r="M53">
        <v>-4.6159999999999997</v>
      </c>
      <c r="N53">
        <v>-2.0049999999999999</v>
      </c>
      <c r="O53">
        <v>0.41360000000000002</v>
      </c>
      <c r="P53">
        <v>40001</v>
      </c>
      <c r="Q53">
        <v>120000</v>
      </c>
      <c r="S53" t="s">
        <v>185</v>
      </c>
      <c r="T53">
        <v>-4.3550000000000004</v>
      </c>
      <c r="U53">
        <v>2.58</v>
      </c>
      <c r="V53">
        <v>6.6229999999999997E-2</v>
      </c>
      <c r="W53">
        <v>-9.6059999999999999</v>
      </c>
      <c r="X53">
        <v>-4.2670000000000003</v>
      </c>
      <c r="Y53">
        <v>0.48</v>
      </c>
      <c r="Z53">
        <v>40001</v>
      </c>
      <c r="AA53">
        <v>120000</v>
      </c>
    </row>
    <row r="54" spans="9:27" x14ac:dyDescent="0.25">
      <c r="I54" t="s">
        <v>264</v>
      </c>
      <c r="J54">
        <v>0.14410000000000001</v>
      </c>
      <c r="K54">
        <v>0.52080000000000004</v>
      </c>
      <c r="L54">
        <v>4.1929999999999997E-3</v>
      </c>
      <c r="M54">
        <v>-0.89780000000000004</v>
      </c>
      <c r="N54">
        <v>0.11899999999999999</v>
      </c>
      <c r="O54">
        <v>1.258</v>
      </c>
      <c r="P54">
        <v>40001</v>
      </c>
      <c r="Q54">
        <v>120000</v>
      </c>
      <c r="S54" t="s">
        <v>186</v>
      </c>
      <c r="T54">
        <v>-2.649</v>
      </c>
      <c r="U54">
        <v>2.9729999999999999</v>
      </c>
      <c r="V54">
        <v>8.5800000000000001E-2</v>
      </c>
      <c r="W54">
        <v>-9.0399999999999991</v>
      </c>
      <c r="X54">
        <v>-2.492</v>
      </c>
      <c r="Y54">
        <v>2.7010000000000001</v>
      </c>
      <c r="Z54">
        <v>40001</v>
      </c>
      <c r="AA54">
        <v>120000</v>
      </c>
    </row>
    <row r="55" spans="9:27" x14ac:dyDescent="0.25">
      <c r="I55" t="s">
        <v>265</v>
      </c>
      <c r="J55">
        <v>-0.89700000000000002</v>
      </c>
      <c r="K55">
        <v>0.63629999999999998</v>
      </c>
      <c r="L55">
        <v>1.038E-2</v>
      </c>
      <c r="M55">
        <v>-2.1789999999999998</v>
      </c>
      <c r="N55">
        <v>-0.89629999999999999</v>
      </c>
      <c r="O55">
        <v>0.39879999999999999</v>
      </c>
      <c r="P55">
        <v>40001</v>
      </c>
      <c r="Q55">
        <v>120000</v>
      </c>
      <c r="S55" t="s">
        <v>187</v>
      </c>
      <c r="T55">
        <v>-3.67</v>
      </c>
      <c r="U55">
        <v>2.472</v>
      </c>
      <c r="V55">
        <v>6.1990000000000003E-2</v>
      </c>
      <c r="W55">
        <v>-8.9649999999999999</v>
      </c>
      <c r="X55">
        <v>-3.512</v>
      </c>
      <c r="Y55">
        <v>0.79530000000000001</v>
      </c>
      <c r="Z55">
        <v>40001</v>
      </c>
      <c r="AA55">
        <v>120000</v>
      </c>
    </row>
    <row r="56" spans="9:27" x14ac:dyDescent="0.25">
      <c r="I56" t="s">
        <v>266</v>
      </c>
      <c r="J56">
        <v>-0.91779999999999995</v>
      </c>
      <c r="K56">
        <v>0.5696</v>
      </c>
      <c r="L56">
        <v>6.7689999999999998E-3</v>
      </c>
      <c r="M56">
        <v>-2.0539999999999998</v>
      </c>
      <c r="N56">
        <v>-0.91479999999999995</v>
      </c>
      <c r="O56">
        <v>0.19719999999999999</v>
      </c>
      <c r="P56">
        <v>40001</v>
      </c>
      <c r="Q56">
        <v>120000</v>
      </c>
      <c r="S56" t="s">
        <v>188</v>
      </c>
      <c r="T56">
        <v>-2.5910000000000002</v>
      </c>
      <c r="U56">
        <v>3.1019999999999999</v>
      </c>
      <c r="V56">
        <v>9.3030000000000002E-2</v>
      </c>
      <c r="W56">
        <v>-9.5950000000000006</v>
      </c>
      <c r="X56">
        <v>-2.29</v>
      </c>
      <c r="Y56">
        <v>2.73</v>
      </c>
      <c r="Z56">
        <v>40001</v>
      </c>
      <c r="AA56">
        <v>120000</v>
      </c>
    </row>
    <row r="57" spans="9:27" x14ac:dyDescent="0.25">
      <c r="I57" t="s">
        <v>267</v>
      </c>
      <c r="J57">
        <v>-1.1000000000000001</v>
      </c>
      <c r="K57">
        <v>0.53059999999999996</v>
      </c>
      <c r="L57">
        <v>5.6909999999999999E-3</v>
      </c>
      <c r="M57">
        <v>-2.15</v>
      </c>
      <c r="N57">
        <v>-1.1000000000000001</v>
      </c>
      <c r="O57">
        <v>-5.9709999999999999E-2</v>
      </c>
      <c r="P57">
        <v>40001</v>
      </c>
      <c r="Q57">
        <v>120000</v>
      </c>
      <c r="S57" t="s">
        <v>189</v>
      </c>
      <c r="T57">
        <v>2.4639999999999999E-2</v>
      </c>
      <c r="U57">
        <v>2.4159999999999999</v>
      </c>
      <c r="V57">
        <v>5.96E-2</v>
      </c>
      <c r="W57">
        <v>-4.8369999999999997</v>
      </c>
      <c r="X57">
        <v>8.1930000000000003E-2</v>
      </c>
      <c r="Y57">
        <v>4.66</v>
      </c>
      <c r="Z57">
        <v>40001</v>
      </c>
      <c r="AA57">
        <v>120000</v>
      </c>
    </row>
    <row r="58" spans="9:27" x14ac:dyDescent="0.25">
      <c r="I58" t="s">
        <v>268</v>
      </c>
      <c r="J58">
        <v>-1.137</v>
      </c>
      <c r="K58">
        <v>0.46139999999999998</v>
      </c>
      <c r="L58">
        <v>5.313E-3</v>
      </c>
      <c r="M58">
        <v>-2.0379999999999998</v>
      </c>
      <c r="N58">
        <v>-1.143</v>
      </c>
      <c r="O58">
        <v>-0.22020000000000001</v>
      </c>
      <c r="P58">
        <v>40001</v>
      </c>
      <c r="Q58">
        <v>120000</v>
      </c>
      <c r="S58" t="s">
        <v>190</v>
      </c>
      <c r="T58">
        <v>-2.3319999999999999</v>
      </c>
      <c r="U58">
        <v>2.7949999999999999</v>
      </c>
      <c r="V58">
        <v>7.3840000000000003E-2</v>
      </c>
      <c r="W58">
        <v>-8.0670000000000002</v>
      </c>
      <c r="X58">
        <v>-2.282</v>
      </c>
      <c r="Y58">
        <v>2.94</v>
      </c>
      <c r="Z58">
        <v>40001</v>
      </c>
      <c r="AA58">
        <v>120000</v>
      </c>
    </row>
    <row r="59" spans="9:27" x14ac:dyDescent="0.25">
      <c r="I59" t="s">
        <v>269</v>
      </c>
      <c r="J59">
        <v>-0.46250000000000002</v>
      </c>
      <c r="K59">
        <v>0.4461</v>
      </c>
      <c r="L59">
        <v>6.1399999999999996E-3</v>
      </c>
      <c r="M59">
        <v>-1.375</v>
      </c>
      <c r="N59">
        <v>-0.4521</v>
      </c>
      <c r="O59">
        <v>0.3826</v>
      </c>
      <c r="P59">
        <v>40001</v>
      </c>
      <c r="Q59">
        <v>120000</v>
      </c>
      <c r="S59" t="s">
        <v>191</v>
      </c>
      <c r="T59">
        <v>-2.0670000000000002</v>
      </c>
      <c r="U59">
        <v>2.2989999999999999</v>
      </c>
      <c r="V59">
        <v>5.4289999999999998E-2</v>
      </c>
      <c r="W59">
        <v>-6.8319999999999999</v>
      </c>
      <c r="X59">
        <v>-1.9750000000000001</v>
      </c>
      <c r="Y59">
        <v>2.2719999999999998</v>
      </c>
      <c r="Z59">
        <v>40001</v>
      </c>
      <c r="AA59">
        <v>120000</v>
      </c>
    </row>
    <row r="60" spans="9:27" x14ac:dyDescent="0.25">
      <c r="I60" t="s">
        <v>270</v>
      </c>
      <c r="J60">
        <v>-0.46229999999999999</v>
      </c>
      <c r="K60">
        <v>1.248</v>
      </c>
      <c r="L60">
        <v>1.439E-2</v>
      </c>
      <c r="M60">
        <v>-2.875</v>
      </c>
      <c r="N60">
        <v>-0.4829</v>
      </c>
      <c r="O60">
        <v>2.0699999999999998</v>
      </c>
      <c r="P60">
        <v>40001</v>
      </c>
      <c r="Q60">
        <v>120000</v>
      </c>
      <c r="S60" t="s">
        <v>192</v>
      </c>
      <c r="T60">
        <v>1.706</v>
      </c>
      <c r="U60">
        <v>2.9009999999999998</v>
      </c>
      <c r="V60">
        <v>8.5900000000000004E-2</v>
      </c>
      <c r="W60">
        <v>-4.5730000000000004</v>
      </c>
      <c r="X60">
        <v>1.8720000000000001</v>
      </c>
      <c r="Y60">
        <v>6.99</v>
      </c>
      <c r="Z60">
        <v>40001</v>
      </c>
      <c r="AA60">
        <v>120000</v>
      </c>
    </row>
    <row r="61" spans="9:27" x14ac:dyDescent="0.25">
      <c r="I61" t="s">
        <v>271</v>
      </c>
      <c r="J61">
        <v>0.48799999999999999</v>
      </c>
      <c r="K61">
        <v>1.895</v>
      </c>
      <c r="L61">
        <v>4.8030000000000003E-2</v>
      </c>
      <c r="M61">
        <v>-2.98</v>
      </c>
      <c r="N61">
        <v>0.39400000000000002</v>
      </c>
      <c r="O61">
        <v>4.5670000000000002</v>
      </c>
      <c r="P61">
        <v>40001</v>
      </c>
      <c r="Q61">
        <v>120000</v>
      </c>
      <c r="S61" t="s">
        <v>193</v>
      </c>
      <c r="T61">
        <v>0.68530000000000002</v>
      </c>
      <c r="U61">
        <v>2.254</v>
      </c>
      <c r="V61">
        <v>5.4359999999999999E-2</v>
      </c>
      <c r="W61">
        <v>-3.8159999999999998</v>
      </c>
      <c r="X61">
        <v>0.72150000000000003</v>
      </c>
      <c r="Y61">
        <v>5.0490000000000004</v>
      </c>
      <c r="Z61">
        <v>40001</v>
      </c>
      <c r="AA61">
        <v>120000</v>
      </c>
    </row>
    <row r="62" spans="9:27" x14ac:dyDescent="0.25">
      <c r="I62" t="s">
        <v>272</v>
      </c>
      <c r="J62">
        <v>-3.8690000000000002</v>
      </c>
      <c r="K62">
        <v>1.7110000000000001</v>
      </c>
      <c r="L62">
        <v>4.5929999999999999E-2</v>
      </c>
      <c r="M62">
        <v>-7.4530000000000003</v>
      </c>
      <c r="N62">
        <v>-3.8140000000000001</v>
      </c>
      <c r="O62">
        <v>-0.74750000000000005</v>
      </c>
      <c r="P62">
        <v>40001</v>
      </c>
      <c r="Q62">
        <v>120000</v>
      </c>
      <c r="S62" t="s">
        <v>194</v>
      </c>
      <c r="T62">
        <v>1.764</v>
      </c>
      <c r="U62">
        <v>3.024</v>
      </c>
      <c r="V62">
        <v>9.332E-2</v>
      </c>
      <c r="W62">
        <v>-5.1219999999999999</v>
      </c>
      <c r="X62">
        <v>1.9810000000000001</v>
      </c>
      <c r="Y62">
        <v>7.1150000000000002</v>
      </c>
      <c r="Z62">
        <v>40001</v>
      </c>
      <c r="AA62">
        <v>120000</v>
      </c>
    </row>
    <row r="63" spans="9:27" x14ac:dyDescent="0.25">
      <c r="I63" t="s">
        <v>273</v>
      </c>
      <c r="J63">
        <v>-2.161</v>
      </c>
      <c r="K63">
        <v>2.2879999999999998</v>
      </c>
      <c r="L63">
        <v>7.2319999999999995E-2</v>
      </c>
      <c r="M63">
        <v>-7.7039999999999997</v>
      </c>
      <c r="N63">
        <v>-1.8320000000000001</v>
      </c>
      <c r="O63">
        <v>1.4259999999999999</v>
      </c>
      <c r="P63">
        <v>40001</v>
      </c>
      <c r="Q63">
        <v>120000</v>
      </c>
      <c r="S63" t="s">
        <v>195</v>
      </c>
      <c r="T63">
        <v>4.38</v>
      </c>
      <c r="U63">
        <v>1.704</v>
      </c>
      <c r="V63">
        <v>3.3329999999999999E-2</v>
      </c>
      <c r="W63">
        <v>1.367</v>
      </c>
      <c r="X63">
        <v>4.2729999999999997</v>
      </c>
      <c r="Y63">
        <v>8.0830000000000002</v>
      </c>
      <c r="Z63">
        <v>40001</v>
      </c>
      <c r="AA63">
        <v>120000</v>
      </c>
    </row>
    <row r="64" spans="9:27" x14ac:dyDescent="0.25">
      <c r="I64" t="s">
        <v>274</v>
      </c>
      <c r="J64">
        <v>-3.181</v>
      </c>
      <c r="K64">
        <v>1.516</v>
      </c>
      <c r="L64">
        <v>3.3459999999999997E-2</v>
      </c>
      <c r="M64">
        <v>-6.577</v>
      </c>
      <c r="N64">
        <v>-3.0169999999999999</v>
      </c>
      <c r="O64">
        <v>-0.61199999999999999</v>
      </c>
      <c r="P64">
        <v>40001</v>
      </c>
      <c r="Q64">
        <v>120000</v>
      </c>
      <c r="S64" t="s">
        <v>196</v>
      </c>
      <c r="T64">
        <v>2.0230000000000001</v>
      </c>
      <c r="U64">
        <v>2.5750000000000002</v>
      </c>
      <c r="V64">
        <v>6.5310000000000007E-2</v>
      </c>
      <c r="W64">
        <v>-2.9569999999999999</v>
      </c>
      <c r="X64">
        <v>1.9930000000000001</v>
      </c>
      <c r="Y64">
        <v>7.0629999999999997</v>
      </c>
      <c r="Z64">
        <v>40001</v>
      </c>
      <c r="AA64">
        <v>120000</v>
      </c>
    </row>
    <row r="65" spans="9:27" x14ac:dyDescent="0.25">
      <c r="I65" t="s">
        <v>275</v>
      </c>
      <c r="J65">
        <v>-2.1019999999999999</v>
      </c>
      <c r="K65">
        <v>2.419</v>
      </c>
      <c r="L65">
        <v>7.8579999999999997E-2</v>
      </c>
      <c r="M65">
        <v>-8.1029999999999998</v>
      </c>
      <c r="N65">
        <v>-1.647</v>
      </c>
      <c r="O65">
        <v>1.504</v>
      </c>
      <c r="P65">
        <v>40001</v>
      </c>
      <c r="Q65">
        <v>120000</v>
      </c>
      <c r="S65" t="s">
        <v>197</v>
      </c>
      <c r="T65">
        <v>2.2879999999999998</v>
      </c>
      <c r="U65">
        <v>2.133</v>
      </c>
      <c r="V65">
        <v>5.3659999999999999E-2</v>
      </c>
      <c r="W65">
        <v>-1.8480000000000001</v>
      </c>
      <c r="X65">
        <v>2.2429999999999999</v>
      </c>
      <c r="Y65">
        <v>6.6189999999999998</v>
      </c>
      <c r="Z65">
        <v>40001</v>
      </c>
      <c r="AA65">
        <v>120000</v>
      </c>
    </row>
    <row r="66" spans="9:27" x14ac:dyDescent="0.25">
      <c r="I66" t="s">
        <v>276</v>
      </c>
      <c r="J66">
        <v>0.51329999999999998</v>
      </c>
      <c r="K66">
        <v>1.4770000000000001</v>
      </c>
      <c r="L66">
        <v>3.5400000000000001E-2</v>
      </c>
      <c r="M66">
        <v>-2.351</v>
      </c>
      <c r="N66">
        <v>0.48709999999999998</v>
      </c>
      <c r="O66">
        <v>3.4790000000000001</v>
      </c>
      <c r="P66">
        <v>40001</v>
      </c>
      <c r="Q66">
        <v>120000</v>
      </c>
      <c r="S66" t="s">
        <v>198</v>
      </c>
      <c r="T66">
        <v>-1.0209999999999999</v>
      </c>
      <c r="U66">
        <v>2.7890000000000001</v>
      </c>
      <c r="V66">
        <v>8.1110000000000002E-2</v>
      </c>
      <c r="W66">
        <v>-6.15</v>
      </c>
      <c r="X66">
        <v>-1.1890000000000001</v>
      </c>
      <c r="Y66">
        <v>5.1100000000000003</v>
      </c>
      <c r="Z66">
        <v>40001</v>
      </c>
      <c r="AA66">
        <v>120000</v>
      </c>
    </row>
    <row r="67" spans="9:27" x14ac:dyDescent="0.25">
      <c r="I67" t="s">
        <v>277</v>
      </c>
      <c r="J67">
        <v>-1.841</v>
      </c>
      <c r="K67">
        <v>2.0790000000000002</v>
      </c>
      <c r="L67">
        <v>5.6099999999999997E-2</v>
      </c>
      <c r="M67">
        <v>-6.1210000000000004</v>
      </c>
      <c r="N67">
        <v>-1.804</v>
      </c>
      <c r="O67">
        <v>2.1019999999999999</v>
      </c>
      <c r="P67">
        <v>40001</v>
      </c>
      <c r="Q67">
        <v>120000</v>
      </c>
      <c r="S67" t="s">
        <v>199</v>
      </c>
      <c r="T67">
        <v>5.7489999999999999E-2</v>
      </c>
      <c r="U67">
        <v>3.262</v>
      </c>
      <c r="V67">
        <v>0.1022</v>
      </c>
      <c r="W67">
        <v>-6.8860000000000001</v>
      </c>
      <c r="X67">
        <v>8.5419999999999996E-2</v>
      </c>
      <c r="Y67">
        <v>6.5990000000000002</v>
      </c>
      <c r="Z67">
        <v>40001</v>
      </c>
      <c r="AA67">
        <v>120000</v>
      </c>
    </row>
    <row r="68" spans="9:27" x14ac:dyDescent="0.25">
      <c r="I68" t="s">
        <v>278</v>
      </c>
      <c r="J68">
        <v>-1.5780000000000001</v>
      </c>
      <c r="K68">
        <v>1.2829999999999999</v>
      </c>
      <c r="L68">
        <v>2.4930000000000001E-2</v>
      </c>
      <c r="M68">
        <v>-4.2050000000000001</v>
      </c>
      <c r="N68">
        <v>-1.5549999999999999</v>
      </c>
      <c r="O68">
        <v>0.88780000000000003</v>
      </c>
      <c r="P68">
        <v>40001</v>
      </c>
      <c r="Q68">
        <v>120000</v>
      </c>
      <c r="S68" t="s">
        <v>200</v>
      </c>
      <c r="T68">
        <v>2.673</v>
      </c>
      <c r="U68">
        <v>2.7469999999999999</v>
      </c>
      <c r="V68">
        <v>7.9490000000000005E-2</v>
      </c>
      <c r="W68">
        <v>-2.2109999999999999</v>
      </c>
      <c r="X68">
        <v>2.4820000000000002</v>
      </c>
      <c r="Y68">
        <v>8.7680000000000007</v>
      </c>
      <c r="Z68">
        <v>40001</v>
      </c>
      <c r="AA68">
        <v>120000</v>
      </c>
    </row>
    <row r="69" spans="9:27" x14ac:dyDescent="0.25">
      <c r="I69" t="s">
        <v>279</v>
      </c>
      <c r="J69">
        <v>-1.0409999999999999</v>
      </c>
      <c r="K69">
        <v>0.76370000000000005</v>
      </c>
      <c r="L69">
        <v>1.125E-2</v>
      </c>
      <c r="M69">
        <v>-2.556</v>
      </c>
      <c r="N69">
        <v>-1.0469999999999999</v>
      </c>
      <c r="O69">
        <v>0.51559999999999995</v>
      </c>
      <c r="P69">
        <v>40001</v>
      </c>
      <c r="Q69">
        <v>120000</v>
      </c>
      <c r="S69" t="s">
        <v>201</v>
      </c>
      <c r="T69">
        <v>0.31690000000000002</v>
      </c>
      <c r="U69">
        <v>3.1829999999999998</v>
      </c>
      <c r="V69">
        <v>9.375E-2</v>
      </c>
      <c r="W69">
        <v>-5.6189999999999998</v>
      </c>
      <c r="X69">
        <v>0.15989999999999999</v>
      </c>
      <c r="Y69">
        <v>6.9359999999999999</v>
      </c>
      <c r="Z69">
        <v>40001</v>
      </c>
      <c r="AA69">
        <v>120000</v>
      </c>
    </row>
    <row r="70" spans="9:27" x14ac:dyDescent="0.25">
      <c r="I70" t="s">
        <v>280</v>
      </c>
      <c r="J70">
        <v>-1.0620000000000001</v>
      </c>
      <c r="K70">
        <v>0.70620000000000005</v>
      </c>
      <c r="L70">
        <v>7.2379999999999996E-3</v>
      </c>
      <c r="M70">
        <v>-2.4460000000000002</v>
      </c>
      <c r="N70">
        <v>-1.0649999999999999</v>
      </c>
      <c r="O70">
        <v>0.36049999999999999</v>
      </c>
      <c r="P70">
        <v>40001</v>
      </c>
      <c r="Q70">
        <v>120000</v>
      </c>
      <c r="S70" t="s">
        <v>202</v>
      </c>
      <c r="T70">
        <v>0.58150000000000002</v>
      </c>
      <c r="U70">
        <v>2.6680000000000001</v>
      </c>
      <c r="V70">
        <v>7.7649999999999997E-2</v>
      </c>
      <c r="W70">
        <v>-4.0289999999999999</v>
      </c>
      <c r="X70">
        <v>0.3614</v>
      </c>
      <c r="Y70">
        <v>6.5209999999999999</v>
      </c>
      <c r="Z70">
        <v>40001</v>
      </c>
      <c r="AA70">
        <v>120000</v>
      </c>
    </row>
    <row r="71" spans="9:27" x14ac:dyDescent="0.25">
      <c r="I71" t="s">
        <v>281</v>
      </c>
      <c r="J71">
        <v>-1.2450000000000001</v>
      </c>
      <c r="K71">
        <v>0.67390000000000005</v>
      </c>
      <c r="L71">
        <v>6.5290000000000001E-3</v>
      </c>
      <c r="M71">
        <v>-2.5609999999999999</v>
      </c>
      <c r="N71">
        <v>-1.2549999999999999</v>
      </c>
      <c r="O71">
        <v>0.12889999999999999</v>
      </c>
      <c r="P71">
        <v>40001</v>
      </c>
      <c r="Q71">
        <v>120000</v>
      </c>
      <c r="S71" t="s">
        <v>203</v>
      </c>
      <c r="T71">
        <v>1.0780000000000001</v>
      </c>
      <c r="U71">
        <v>2.8650000000000002</v>
      </c>
      <c r="V71">
        <v>8.5650000000000004E-2</v>
      </c>
      <c r="W71">
        <v>-5.452</v>
      </c>
      <c r="X71">
        <v>1.306</v>
      </c>
      <c r="Y71">
        <v>6.1719999999999997</v>
      </c>
      <c r="Z71">
        <v>40001</v>
      </c>
      <c r="AA71">
        <v>120000</v>
      </c>
    </row>
    <row r="72" spans="9:27" x14ac:dyDescent="0.25">
      <c r="I72" t="s">
        <v>282</v>
      </c>
      <c r="J72">
        <v>-1.282</v>
      </c>
      <c r="K72">
        <v>0.62929999999999997</v>
      </c>
      <c r="L72">
        <v>6.5640000000000004E-3</v>
      </c>
      <c r="M72">
        <v>-2.5059999999999998</v>
      </c>
      <c r="N72">
        <v>-1.2949999999999999</v>
      </c>
      <c r="O72">
        <v>4.7140000000000003E-3</v>
      </c>
      <c r="P72">
        <v>40001</v>
      </c>
      <c r="Q72">
        <v>120000</v>
      </c>
      <c r="S72" t="s">
        <v>204</v>
      </c>
      <c r="T72">
        <v>3.694</v>
      </c>
      <c r="U72">
        <v>2.117</v>
      </c>
      <c r="V72">
        <v>4.759E-2</v>
      </c>
      <c r="W72">
        <v>-0.22969999999999999</v>
      </c>
      <c r="X72">
        <v>3.6030000000000002</v>
      </c>
      <c r="Y72">
        <v>8.0779999999999994</v>
      </c>
      <c r="Z72">
        <v>40001</v>
      </c>
      <c r="AA72">
        <v>120000</v>
      </c>
    </row>
    <row r="73" spans="9:27" x14ac:dyDescent="0.25">
      <c r="I73" t="s">
        <v>283</v>
      </c>
      <c r="J73">
        <v>-0.60670000000000002</v>
      </c>
      <c r="K73">
        <v>0.60599999999999998</v>
      </c>
      <c r="L73">
        <v>6.718E-3</v>
      </c>
      <c r="M73">
        <v>-1.798</v>
      </c>
      <c r="N73">
        <v>-0.61350000000000005</v>
      </c>
      <c r="O73">
        <v>0.62370000000000003</v>
      </c>
      <c r="P73">
        <v>40001</v>
      </c>
      <c r="Q73">
        <v>120000</v>
      </c>
      <c r="S73" t="s">
        <v>205</v>
      </c>
      <c r="T73">
        <v>1.3380000000000001</v>
      </c>
      <c r="U73">
        <v>2.5459999999999998</v>
      </c>
      <c r="V73">
        <v>6.454E-2</v>
      </c>
      <c r="W73">
        <v>-3.629</v>
      </c>
      <c r="X73">
        <v>1.323</v>
      </c>
      <c r="Y73">
        <v>6.399</v>
      </c>
      <c r="Z73">
        <v>40001</v>
      </c>
      <c r="AA73">
        <v>120000</v>
      </c>
    </row>
    <row r="74" spans="9:27" x14ac:dyDescent="0.25">
      <c r="I74" t="s">
        <v>284</v>
      </c>
      <c r="J74">
        <v>-0.60640000000000005</v>
      </c>
      <c r="K74">
        <v>1.3240000000000001</v>
      </c>
      <c r="L74">
        <v>1.521E-2</v>
      </c>
      <c r="M74">
        <v>-3.1480000000000001</v>
      </c>
      <c r="N74">
        <v>-0.63959999999999995</v>
      </c>
      <c r="O74">
        <v>2.09</v>
      </c>
      <c r="P74">
        <v>40001</v>
      </c>
      <c r="Q74">
        <v>120000</v>
      </c>
      <c r="S74" t="s">
        <v>206</v>
      </c>
      <c r="T74">
        <v>1.6020000000000001</v>
      </c>
      <c r="U74">
        <v>1.986</v>
      </c>
      <c r="V74">
        <v>4.1959999999999997E-2</v>
      </c>
      <c r="W74">
        <v>-2.0670000000000002</v>
      </c>
      <c r="X74">
        <v>1.5349999999999999</v>
      </c>
      <c r="Y74">
        <v>5.718</v>
      </c>
      <c r="Z74">
        <v>40001</v>
      </c>
      <c r="AA74">
        <v>120000</v>
      </c>
    </row>
    <row r="75" spans="9:27" x14ac:dyDescent="0.25">
      <c r="I75" t="s">
        <v>285</v>
      </c>
      <c r="J75">
        <v>0.34389999999999998</v>
      </c>
      <c r="K75">
        <v>1.944</v>
      </c>
      <c r="L75">
        <v>4.82E-2</v>
      </c>
      <c r="M75">
        <v>-3.226</v>
      </c>
      <c r="N75">
        <v>0.24490000000000001</v>
      </c>
      <c r="O75">
        <v>4.4950000000000001</v>
      </c>
      <c r="P75">
        <v>40001</v>
      </c>
      <c r="Q75">
        <v>120000</v>
      </c>
      <c r="S75" t="s">
        <v>207</v>
      </c>
      <c r="T75">
        <v>2.6160000000000001</v>
      </c>
      <c r="U75">
        <v>2.915</v>
      </c>
      <c r="V75">
        <v>8.8389999999999996E-2</v>
      </c>
      <c r="W75">
        <v>-2.2509999999999999</v>
      </c>
      <c r="X75">
        <v>2.2970000000000002</v>
      </c>
      <c r="Y75">
        <v>9.282</v>
      </c>
      <c r="Z75">
        <v>40001</v>
      </c>
      <c r="AA75">
        <v>120000</v>
      </c>
    </row>
    <row r="76" spans="9:27" x14ac:dyDescent="0.25">
      <c r="I76" t="s">
        <v>286</v>
      </c>
      <c r="J76">
        <v>-4.0129999999999999</v>
      </c>
      <c r="K76">
        <v>1.7609999999999999</v>
      </c>
      <c r="L76">
        <v>4.5990000000000003E-2</v>
      </c>
      <c r="M76">
        <v>-7.6890000000000001</v>
      </c>
      <c r="N76">
        <v>-3.9529999999999998</v>
      </c>
      <c r="O76">
        <v>-0.75139999999999996</v>
      </c>
      <c r="P76">
        <v>40001</v>
      </c>
      <c r="Q76">
        <v>120000</v>
      </c>
      <c r="S76" t="s">
        <v>208</v>
      </c>
      <c r="T76">
        <v>0.25940000000000002</v>
      </c>
      <c r="U76">
        <v>3.2610000000000001</v>
      </c>
      <c r="V76">
        <v>9.7670000000000007E-2</v>
      </c>
      <c r="W76">
        <v>-5.6589999999999998</v>
      </c>
      <c r="X76">
        <v>5.9740000000000001E-2</v>
      </c>
      <c r="Y76">
        <v>7.2039999999999997</v>
      </c>
      <c r="Z76">
        <v>40001</v>
      </c>
      <c r="AA76">
        <v>120000</v>
      </c>
    </row>
    <row r="77" spans="9:27" x14ac:dyDescent="0.25">
      <c r="I77" t="s">
        <v>287</v>
      </c>
      <c r="J77">
        <v>-2.3050000000000002</v>
      </c>
      <c r="K77">
        <v>2.3420000000000001</v>
      </c>
      <c r="L77">
        <v>7.263E-2</v>
      </c>
      <c r="M77">
        <v>-7.8869999999999996</v>
      </c>
      <c r="N77">
        <v>-2.0009999999999999</v>
      </c>
      <c r="O77">
        <v>1.4730000000000001</v>
      </c>
      <c r="P77">
        <v>40001</v>
      </c>
      <c r="Q77">
        <v>120000</v>
      </c>
      <c r="S77" t="s">
        <v>209</v>
      </c>
      <c r="T77">
        <v>0.52410000000000001</v>
      </c>
      <c r="U77">
        <v>2.7879999999999998</v>
      </c>
      <c r="V77">
        <v>8.2729999999999998E-2</v>
      </c>
      <c r="W77">
        <v>-4.22</v>
      </c>
      <c r="X77">
        <v>0.20960000000000001</v>
      </c>
      <c r="Y77">
        <v>6.9950000000000001</v>
      </c>
      <c r="Z77">
        <v>40001</v>
      </c>
      <c r="AA77">
        <v>120000</v>
      </c>
    </row>
    <row r="78" spans="9:27" x14ac:dyDescent="0.25">
      <c r="I78" t="s">
        <v>288</v>
      </c>
      <c r="J78">
        <v>-3.3250000000000002</v>
      </c>
      <c r="K78">
        <v>1.575</v>
      </c>
      <c r="L78">
        <v>3.356E-2</v>
      </c>
      <c r="M78">
        <v>-6.82</v>
      </c>
      <c r="N78">
        <v>-3.18</v>
      </c>
      <c r="O78">
        <v>-0.59899999999999998</v>
      </c>
      <c r="P78">
        <v>40001</v>
      </c>
      <c r="Q78">
        <v>120000</v>
      </c>
      <c r="S78" t="s">
        <v>210</v>
      </c>
      <c r="T78">
        <v>-2.3570000000000002</v>
      </c>
      <c r="U78">
        <v>2.4449999999999998</v>
      </c>
      <c r="V78">
        <v>6.012E-2</v>
      </c>
      <c r="W78">
        <v>-7.2729999999999997</v>
      </c>
      <c r="X78">
        <v>-2.3359999999999999</v>
      </c>
      <c r="Y78">
        <v>2.34</v>
      </c>
      <c r="Z78">
        <v>40001</v>
      </c>
      <c r="AA78">
        <v>120000</v>
      </c>
    </row>
    <row r="79" spans="9:27" x14ac:dyDescent="0.25">
      <c r="I79" t="s">
        <v>289</v>
      </c>
      <c r="J79">
        <v>-2.2469999999999999</v>
      </c>
      <c r="K79">
        <v>2.4740000000000002</v>
      </c>
      <c r="L79">
        <v>7.8939999999999996E-2</v>
      </c>
      <c r="M79">
        <v>-8.3320000000000007</v>
      </c>
      <c r="N79">
        <v>-1.8240000000000001</v>
      </c>
      <c r="O79">
        <v>1.56</v>
      </c>
      <c r="P79">
        <v>40001</v>
      </c>
      <c r="Q79">
        <v>120000</v>
      </c>
      <c r="S79" t="s">
        <v>211</v>
      </c>
      <c r="T79">
        <v>-2.0920000000000001</v>
      </c>
      <c r="U79">
        <v>1.9710000000000001</v>
      </c>
      <c r="V79">
        <v>4.403E-2</v>
      </c>
      <c r="W79">
        <v>-6.0860000000000003</v>
      </c>
      <c r="X79">
        <v>-2.06</v>
      </c>
      <c r="Y79">
        <v>1.7150000000000001</v>
      </c>
      <c r="Z79">
        <v>40001</v>
      </c>
      <c r="AA79">
        <v>120000</v>
      </c>
    </row>
    <row r="80" spans="9:27" x14ac:dyDescent="0.25">
      <c r="I80" t="s">
        <v>290</v>
      </c>
      <c r="J80">
        <v>0.36919999999999997</v>
      </c>
      <c r="K80">
        <v>1.534</v>
      </c>
      <c r="L80">
        <v>3.5360000000000003E-2</v>
      </c>
      <c r="M80">
        <v>-2.6070000000000002</v>
      </c>
      <c r="N80">
        <v>0.3463</v>
      </c>
      <c r="O80">
        <v>3.4769999999999999</v>
      </c>
      <c r="P80">
        <v>40001</v>
      </c>
      <c r="Q80">
        <v>120000</v>
      </c>
      <c r="S80" t="s">
        <v>212</v>
      </c>
      <c r="T80">
        <v>0.26469999999999999</v>
      </c>
      <c r="U80">
        <v>2.464</v>
      </c>
      <c r="V80">
        <v>6.2979999999999994E-2</v>
      </c>
      <c r="W80">
        <v>-4.3949999999999996</v>
      </c>
      <c r="X80">
        <v>0.20669999999999999</v>
      </c>
      <c r="Y80">
        <v>5.2380000000000004</v>
      </c>
      <c r="Z80">
        <v>40001</v>
      </c>
      <c r="AA80">
        <v>120000</v>
      </c>
    </row>
    <row r="81" spans="9:17" x14ac:dyDescent="0.25">
      <c r="I81" t="s">
        <v>291</v>
      </c>
      <c r="J81">
        <v>-1.9850000000000001</v>
      </c>
      <c r="K81">
        <v>2.1179999999999999</v>
      </c>
      <c r="L81">
        <v>5.6169999999999998E-2</v>
      </c>
      <c r="M81">
        <v>-6.3319999999999999</v>
      </c>
      <c r="N81">
        <v>-1.9379999999999999</v>
      </c>
      <c r="O81">
        <v>2.0659999999999998</v>
      </c>
      <c r="P81">
        <v>40001</v>
      </c>
      <c r="Q81">
        <v>120000</v>
      </c>
    </row>
    <row r="82" spans="9:17" x14ac:dyDescent="0.25">
      <c r="I82" t="s">
        <v>292</v>
      </c>
      <c r="J82">
        <v>-1.722</v>
      </c>
      <c r="K82">
        <v>1.3540000000000001</v>
      </c>
      <c r="L82">
        <v>2.53E-2</v>
      </c>
      <c r="M82">
        <v>-4.4610000000000003</v>
      </c>
      <c r="N82">
        <v>-1.7070000000000001</v>
      </c>
      <c r="O82">
        <v>0.90780000000000005</v>
      </c>
      <c r="P82">
        <v>40001</v>
      </c>
      <c r="Q82">
        <v>120000</v>
      </c>
    </row>
    <row r="83" spans="9:17" x14ac:dyDescent="0.25">
      <c r="I83" t="s">
        <v>293</v>
      </c>
      <c r="J83">
        <v>-2.078E-2</v>
      </c>
      <c r="K83">
        <v>0.58620000000000005</v>
      </c>
      <c r="L83">
        <v>7.8239999999999994E-3</v>
      </c>
      <c r="M83">
        <v>-1.2370000000000001</v>
      </c>
      <c r="N83">
        <v>-1.5599999999999999E-2</v>
      </c>
      <c r="O83">
        <v>1.1719999999999999</v>
      </c>
      <c r="P83">
        <v>40001</v>
      </c>
      <c r="Q83">
        <v>120000</v>
      </c>
    </row>
    <row r="84" spans="9:17" x14ac:dyDescent="0.25">
      <c r="I84" t="s">
        <v>294</v>
      </c>
      <c r="J84">
        <v>-0.2034</v>
      </c>
      <c r="K84">
        <v>0.5706</v>
      </c>
      <c r="L84">
        <v>8.1429999999999992E-3</v>
      </c>
      <c r="M84">
        <v>-1.4239999999999999</v>
      </c>
      <c r="N84">
        <v>-0.16980000000000001</v>
      </c>
      <c r="O84">
        <v>0.90569999999999995</v>
      </c>
      <c r="P84">
        <v>40001</v>
      </c>
      <c r="Q84">
        <v>120000</v>
      </c>
    </row>
    <row r="85" spans="9:17" x14ac:dyDescent="0.25">
      <c r="I85" t="s">
        <v>295</v>
      </c>
      <c r="J85">
        <v>-0.2404</v>
      </c>
      <c r="K85">
        <v>0.55359999999999998</v>
      </c>
      <c r="L85">
        <v>8.6180000000000007E-3</v>
      </c>
      <c r="M85">
        <v>-1.4319999999999999</v>
      </c>
      <c r="N85">
        <v>-0.20710000000000001</v>
      </c>
      <c r="O85">
        <v>0.84089999999999998</v>
      </c>
      <c r="P85">
        <v>40001</v>
      </c>
      <c r="Q85">
        <v>120000</v>
      </c>
    </row>
    <row r="86" spans="9:17" x14ac:dyDescent="0.25">
      <c r="I86" t="s">
        <v>296</v>
      </c>
      <c r="J86">
        <v>0.4345</v>
      </c>
      <c r="K86">
        <v>0.56669999999999998</v>
      </c>
      <c r="L86">
        <v>9.1070000000000005E-3</v>
      </c>
      <c r="M86">
        <v>-0.61329999999999996</v>
      </c>
      <c r="N86">
        <v>0.39</v>
      </c>
      <c r="O86">
        <v>1.657</v>
      </c>
      <c r="P86">
        <v>40001</v>
      </c>
      <c r="Q86">
        <v>120000</v>
      </c>
    </row>
    <row r="87" spans="9:17" x14ac:dyDescent="0.25">
      <c r="I87" t="s">
        <v>297</v>
      </c>
      <c r="J87">
        <v>0.43469999999999998</v>
      </c>
      <c r="K87">
        <v>1.304</v>
      </c>
      <c r="L87">
        <v>1.661E-2</v>
      </c>
      <c r="M87">
        <v>-2.056</v>
      </c>
      <c r="N87">
        <v>0.41270000000000001</v>
      </c>
      <c r="O87">
        <v>3.0680000000000001</v>
      </c>
      <c r="P87">
        <v>40001</v>
      </c>
      <c r="Q87">
        <v>120000</v>
      </c>
    </row>
    <row r="88" spans="9:17" x14ac:dyDescent="0.25">
      <c r="I88" t="s">
        <v>298</v>
      </c>
      <c r="J88">
        <v>1.385</v>
      </c>
      <c r="K88">
        <v>1.9350000000000001</v>
      </c>
      <c r="L88">
        <v>4.827E-2</v>
      </c>
      <c r="M88">
        <v>-2.133</v>
      </c>
      <c r="N88">
        <v>1.296</v>
      </c>
      <c r="O88">
        <v>5.5720000000000001</v>
      </c>
      <c r="P88">
        <v>40001</v>
      </c>
      <c r="Q88">
        <v>120000</v>
      </c>
    </row>
    <row r="89" spans="9:17" x14ac:dyDescent="0.25">
      <c r="I89" t="s">
        <v>299</v>
      </c>
      <c r="J89">
        <v>-2.972</v>
      </c>
      <c r="K89">
        <v>1.603</v>
      </c>
      <c r="L89">
        <v>4.1610000000000001E-2</v>
      </c>
      <c r="M89">
        <v>-6.391</v>
      </c>
      <c r="N89">
        <v>-2.8860000000000001</v>
      </c>
      <c r="O89">
        <v>-8.1629999999999994E-2</v>
      </c>
      <c r="P89">
        <v>40001</v>
      </c>
      <c r="Q89">
        <v>120000</v>
      </c>
    </row>
    <row r="90" spans="9:17" x14ac:dyDescent="0.25">
      <c r="I90" t="s">
        <v>300</v>
      </c>
      <c r="J90">
        <v>-1.264</v>
      </c>
      <c r="K90">
        <v>2.3780000000000001</v>
      </c>
      <c r="L90">
        <v>7.4160000000000004E-2</v>
      </c>
      <c r="M90">
        <v>-6.9180000000000001</v>
      </c>
      <c r="N90">
        <v>-0.96250000000000002</v>
      </c>
      <c r="O90">
        <v>2.5680000000000001</v>
      </c>
      <c r="P90">
        <v>40001</v>
      </c>
      <c r="Q90">
        <v>120000</v>
      </c>
    </row>
    <row r="91" spans="9:17" x14ac:dyDescent="0.25">
      <c r="I91" t="s">
        <v>301</v>
      </c>
      <c r="J91">
        <v>-2.2839999999999998</v>
      </c>
      <c r="K91">
        <v>1.5569999999999999</v>
      </c>
      <c r="L91">
        <v>3.4369999999999998E-2</v>
      </c>
      <c r="M91">
        <v>-5.7619999999999996</v>
      </c>
      <c r="N91">
        <v>-2.1379999999999999</v>
      </c>
      <c r="O91">
        <v>0.4199</v>
      </c>
      <c r="P91">
        <v>40001</v>
      </c>
      <c r="Q91">
        <v>120000</v>
      </c>
    </row>
    <row r="92" spans="9:17" x14ac:dyDescent="0.25">
      <c r="I92" t="s">
        <v>302</v>
      </c>
      <c r="J92">
        <v>-1.2050000000000001</v>
      </c>
      <c r="K92">
        <v>2.4980000000000002</v>
      </c>
      <c r="L92">
        <v>8.0089999999999995E-2</v>
      </c>
      <c r="M92">
        <v>-7.2359999999999998</v>
      </c>
      <c r="N92">
        <v>-0.81569999999999998</v>
      </c>
      <c r="O92">
        <v>2.66</v>
      </c>
      <c r="P92">
        <v>40001</v>
      </c>
      <c r="Q92">
        <v>120000</v>
      </c>
    </row>
    <row r="93" spans="9:17" x14ac:dyDescent="0.25">
      <c r="I93" t="s">
        <v>303</v>
      </c>
      <c r="J93">
        <v>1.41</v>
      </c>
      <c r="K93">
        <v>1.3440000000000001</v>
      </c>
      <c r="L93">
        <v>3.0370000000000001E-2</v>
      </c>
      <c r="M93">
        <v>-1.1870000000000001</v>
      </c>
      <c r="N93">
        <v>1.381</v>
      </c>
      <c r="O93">
        <v>4.1310000000000002</v>
      </c>
      <c r="P93">
        <v>40001</v>
      </c>
      <c r="Q93">
        <v>120000</v>
      </c>
    </row>
    <row r="94" spans="9:17" x14ac:dyDescent="0.25">
      <c r="I94" t="s">
        <v>304</v>
      </c>
      <c r="J94">
        <v>-0.94399999999999995</v>
      </c>
      <c r="K94">
        <v>1.9750000000000001</v>
      </c>
      <c r="L94">
        <v>5.2249999999999998E-2</v>
      </c>
      <c r="M94">
        <v>-5.0410000000000004</v>
      </c>
      <c r="N94">
        <v>-0.86609999999999998</v>
      </c>
      <c r="O94">
        <v>2.7829999999999999</v>
      </c>
      <c r="P94">
        <v>40001</v>
      </c>
      <c r="Q94">
        <v>120000</v>
      </c>
    </row>
    <row r="95" spans="9:17" x14ac:dyDescent="0.25">
      <c r="I95" t="s">
        <v>305</v>
      </c>
      <c r="J95">
        <v>-0.68049999999999999</v>
      </c>
      <c r="K95">
        <v>1.329</v>
      </c>
      <c r="L95">
        <v>2.5690000000000001E-2</v>
      </c>
      <c r="M95">
        <v>-3.347</v>
      </c>
      <c r="N95">
        <v>-0.65149999999999997</v>
      </c>
      <c r="O95">
        <v>1.929</v>
      </c>
      <c r="P95">
        <v>40001</v>
      </c>
      <c r="Q95">
        <v>120000</v>
      </c>
    </row>
    <row r="96" spans="9:17" x14ac:dyDescent="0.25">
      <c r="I96" t="s">
        <v>306</v>
      </c>
      <c r="J96">
        <v>-0.18260000000000001</v>
      </c>
      <c r="K96">
        <v>0.51649999999999996</v>
      </c>
      <c r="L96">
        <v>4.3909999999999999E-3</v>
      </c>
      <c r="M96">
        <v>-1.2629999999999999</v>
      </c>
      <c r="N96">
        <v>-0.1555</v>
      </c>
      <c r="O96">
        <v>0.82809999999999995</v>
      </c>
      <c r="P96">
        <v>40001</v>
      </c>
      <c r="Q96">
        <v>120000</v>
      </c>
    </row>
    <row r="97" spans="9:17" x14ac:dyDescent="0.25">
      <c r="I97" t="s">
        <v>307</v>
      </c>
      <c r="J97">
        <v>-0.21970000000000001</v>
      </c>
      <c r="K97">
        <v>0.49199999999999999</v>
      </c>
      <c r="L97">
        <v>4.9170000000000004E-3</v>
      </c>
      <c r="M97">
        <v>-1.2450000000000001</v>
      </c>
      <c r="N97">
        <v>-0.19570000000000001</v>
      </c>
      <c r="O97">
        <v>0.73</v>
      </c>
      <c r="P97">
        <v>40001</v>
      </c>
      <c r="Q97">
        <v>120000</v>
      </c>
    </row>
    <row r="98" spans="9:17" x14ac:dyDescent="0.25">
      <c r="I98" t="s">
        <v>308</v>
      </c>
      <c r="J98">
        <v>0.45519999999999999</v>
      </c>
      <c r="K98">
        <v>0.50370000000000004</v>
      </c>
      <c r="L98">
        <v>5.7869999999999996E-3</v>
      </c>
      <c r="M98">
        <v>-0.46379999999999999</v>
      </c>
      <c r="N98">
        <v>0.42120000000000002</v>
      </c>
      <c r="O98">
        <v>1.514</v>
      </c>
      <c r="P98">
        <v>40001</v>
      </c>
      <c r="Q98">
        <v>120000</v>
      </c>
    </row>
    <row r="99" spans="9:17" x14ac:dyDescent="0.25">
      <c r="I99" t="s">
        <v>309</v>
      </c>
      <c r="J99">
        <v>0.45550000000000002</v>
      </c>
      <c r="K99">
        <v>1.274</v>
      </c>
      <c r="L99">
        <v>1.485E-2</v>
      </c>
      <c r="M99">
        <v>-1.998</v>
      </c>
      <c r="N99">
        <v>0.43</v>
      </c>
      <c r="O99">
        <v>3.0379999999999998</v>
      </c>
      <c r="P99">
        <v>40001</v>
      </c>
      <c r="Q99">
        <v>120000</v>
      </c>
    </row>
    <row r="100" spans="9:17" x14ac:dyDescent="0.25">
      <c r="I100" t="s">
        <v>310</v>
      </c>
      <c r="J100">
        <v>1.4059999999999999</v>
      </c>
      <c r="K100">
        <v>1.911</v>
      </c>
      <c r="L100">
        <v>4.795E-2</v>
      </c>
      <c r="M100">
        <v>-2.0680000000000001</v>
      </c>
      <c r="N100">
        <v>1.3089999999999999</v>
      </c>
      <c r="O100">
        <v>5.5259999999999998</v>
      </c>
      <c r="P100">
        <v>40001</v>
      </c>
      <c r="Q100">
        <v>120000</v>
      </c>
    </row>
    <row r="101" spans="9:17" x14ac:dyDescent="0.25">
      <c r="I101" t="s">
        <v>311</v>
      </c>
      <c r="J101">
        <v>-2.9510000000000001</v>
      </c>
      <c r="K101">
        <v>1.7</v>
      </c>
      <c r="L101">
        <v>4.4830000000000002E-2</v>
      </c>
      <c r="M101">
        <v>-6.5359999999999996</v>
      </c>
      <c r="N101">
        <v>-2.8849999999999998</v>
      </c>
      <c r="O101">
        <v>0.20710000000000001</v>
      </c>
      <c r="P101">
        <v>40001</v>
      </c>
      <c r="Q101">
        <v>120000</v>
      </c>
    </row>
    <row r="102" spans="9:17" x14ac:dyDescent="0.25">
      <c r="I102" t="s">
        <v>312</v>
      </c>
      <c r="J102">
        <v>-1.2430000000000001</v>
      </c>
      <c r="K102">
        <v>2.359</v>
      </c>
      <c r="L102">
        <v>7.3859999999999995E-2</v>
      </c>
      <c r="M102">
        <v>-6.8719999999999999</v>
      </c>
      <c r="N102">
        <v>-0.95589999999999997</v>
      </c>
      <c r="O102">
        <v>2.5430000000000001</v>
      </c>
      <c r="P102">
        <v>40001</v>
      </c>
      <c r="Q102">
        <v>120000</v>
      </c>
    </row>
    <row r="103" spans="9:17" x14ac:dyDescent="0.25">
      <c r="I103" t="s">
        <v>313</v>
      </c>
      <c r="J103">
        <v>-2.2629999999999999</v>
      </c>
      <c r="K103">
        <v>1.5309999999999999</v>
      </c>
      <c r="L103">
        <v>3.3509999999999998E-2</v>
      </c>
      <c r="M103">
        <v>-5.6669999999999998</v>
      </c>
      <c r="N103">
        <v>-2.113</v>
      </c>
      <c r="O103">
        <v>0.3422</v>
      </c>
      <c r="P103">
        <v>40001</v>
      </c>
      <c r="Q103">
        <v>120000</v>
      </c>
    </row>
    <row r="104" spans="9:17" x14ac:dyDescent="0.25">
      <c r="I104" t="s">
        <v>314</v>
      </c>
      <c r="J104">
        <v>-1.1850000000000001</v>
      </c>
      <c r="K104">
        <v>2.476</v>
      </c>
      <c r="L104">
        <v>7.9649999999999999E-2</v>
      </c>
      <c r="M104">
        <v>-7.1959999999999997</v>
      </c>
      <c r="N104">
        <v>-0.77600000000000002</v>
      </c>
      <c r="O104">
        <v>2.6339999999999999</v>
      </c>
      <c r="P104">
        <v>40001</v>
      </c>
      <c r="Q104">
        <v>120000</v>
      </c>
    </row>
    <row r="105" spans="9:17" x14ac:dyDescent="0.25">
      <c r="I105" t="s">
        <v>315</v>
      </c>
      <c r="J105">
        <v>1.431</v>
      </c>
      <c r="K105">
        <v>1.452</v>
      </c>
      <c r="L105">
        <v>3.3759999999999998E-2</v>
      </c>
      <c r="M105">
        <v>-1.39</v>
      </c>
      <c r="N105">
        <v>1.413</v>
      </c>
      <c r="O105">
        <v>4.3639999999999999</v>
      </c>
      <c r="P105">
        <v>40001</v>
      </c>
      <c r="Q105">
        <v>120000</v>
      </c>
    </row>
    <row r="106" spans="9:17" x14ac:dyDescent="0.25">
      <c r="I106" t="s">
        <v>316</v>
      </c>
      <c r="J106">
        <v>-0.92320000000000002</v>
      </c>
      <c r="K106">
        <v>2.06</v>
      </c>
      <c r="L106">
        <v>5.4870000000000002E-2</v>
      </c>
      <c r="M106">
        <v>-5.181</v>
      </c>
      <c r="N106">
        <v>-0.86770000000000003</v>
      </c>
      <c r="O106">
        <v>2.9990000000000001</v>
      </c>
      <c r="P106">
        <v>40001</v>
      </c>
      <c r="Q106">
        <v>120000</v>
      </c>
    </row>
    <row r="107" spans="9:17" x14ac:dyDescent="0.25">
      <c r="I107" t="s">
        <v>317</v>
      </c>
      <c r="J107">
        <v>-0.65980000000000005</v>
      </c>
      <c r="K107">
        <v>1.296</v>
      </c>
      <c r="L107">
        <v>2.444E-2</v>
      </c>
      <c r="M107">
        <v>-3.2730000000000001</v>
      </c>
      <c r="N107">
        <v>-0.64370000000000005</v>
      </c>
      <c r="O107">
        <v>1.867</v>
      </c>
      <c r="P107">
        <v>40001</v>
      </c>
      <c r="Q107">
        <v>120000</v>
      </c>
    </row>
    <row r="108" spans="9:17" x14ac:dyDescent="0.25">
      <c r="I108" t="s">
        <v>318</v>
      </c>
      <c r="J108">
        <v>-3.705E-2</v>
      </c>
      <c r="K108">
        <v>0.4345</v>
      </c>
      <c r="L108">
        <v>3.3080000000000002E-3</v>
      </c>
      <c r="M108">
        <v>-0.91390000000000005</v>
      </c>
      <c r="N108">
        <v>-3.4459999999999998E-2</v>
      </c>
      <c r="O108">
        <v>0.83860000000000001</v>
      </c>
      <c r="P108">
        <v>40001</v>
      </c>
      <c r="Q108">
        <v>120000</v>
      </c>
    </row>
    <row r="109" spans="9:17" x14ac:dyDescent="0.25">
      <c r="I109" t="s">
        <v>319</v>
      </c>
      <c r="J109">
        <v>0.63790000000000002</v>
      </c>
      <c r="K109">
        <v>0.49530000000000002</v>
      </c>
      <c r="L109">
        <v>6.0819999999999997E-3</v>
      </c>
      <c r="M109">
        <v>-0.25059999999999999</v>
      </c>
      <c r="N109">
        <v>0.62050000000000005</v>
      </c>
      <c r="O109">
        <v>1.6359999999999999</v>
      </c>
      <c r="P109">
        <v>40001</v>
      </c>
      <c r="Q109">
        <v>120000</v>
      </c>
    </row>
    <row r="110" spans="9:17" x14ac:dyDescent="0.25">
      <c r="I110" t="s">
        <v>320</v>
      </c>
      <c r="J110">
        <v>0.6381</v>
      </c>
      <c r="K110">
        <v>1.2609999999999999</v>
      </c>
      <c r="L110">
        <v>1.47E-2</v>
      </c>
      <c r="M110">
        <v>-1.796</v>
      </c>
      <c r="N110">
        <v>0.61560000000000004</v>
      </c>
      <c r="O110">
        <v>3.1720000000000002</v>
      </c>
      <c r="P110">
        <v>40001</v>
      </c>
      <c r="Q110">
        <v>120000</v>
      </c>
    </row>
    <row r="111" spans="9:17" x14ac:dyDescent="0.25">
      <c r="I111" t="s">
        <v>321</v>
      </c>
      <c r="J111">
        <v>1.5880000000000001</v>
      </c>
      <c r="K111">
        <v>1.899</v>
      </c>
      <c r="L111">
        <v>4.7849999999999997E-2</v>
      </c>
      <c r="M111">
        <v>-1.881</v>
      </c>
      <c r="N111">
        <v>1.5</v>
      </c>
      <c r="O111">
        <v>5.6980000000000004</v>
      </c>
      <c r="P111">
        <v>40001</v>
      </c>
      <c r="Q111">
        <v>120000</v>
      </c>
    </row>
    <row r="112" spans="9:17" x14ac:dyDescent="0.25">
      <c r="I112" t="s">
        <v>322</v>
      </c>
      <c r="J112">
        <v>-2.7679999999999998</v>
      </c>
      <c r="K112">
        <v>1.696</v>
      </c>
      <c r="L112">
        <v>4.5080000000000002E-2</v>
      </c>
      <c r="M112">
        <v>-6.3310000000000004</v>
      </c>
      <c r="N112">
        <v>-2.706</v>
      </c>
      <c r="O112">
        <v>0.36080000000000001</v>
      </c>
      <c r="P112">
        <v>40001</v>
      </c>
      <c r="Q112">
        <v>120000</v>
      </c>
    </row>
    <row r="113" spans="9:17" x14ac:dyDescent="0.25">
      <c r="I113" t="s">
        <v>323</v>
      </c>
      <c r="J113">
        <v>-1.06</v>
      </c>
      <c r="K113">
        <v>2.3479999999999999</v>
      </c>
      <c r="L113">
        <v>7.3669999999999999E-2</v>
      </c>
      <c r="M113">
        <v>-6.6849999999999996</v>
      </c>
      <c r="N113">
        <v>-0.75180000000000002</v>
      </c>
      <c r="O113">
        <v>2.6960000000000002</v>
      </c>
      <c r="P113">
        <v>40001</v>
      </c>
      <c r="Q113">
        <v>120000</v>
      </c>
    </row>
    <row r="114" spans="9:17" x14ac:dyDescent="0.25">
      <c r="I114" t="s">
        <v>324</v>
      </c>
      <c r="J114">
        <v>-2.081</v>
      </c>
      <c r="K114">
        <v>1.528</v>
      </c>
      <c r="L114">
        <v>3.347E-2</v>
      </c>
      <c r="M114">
        <v>-5.4669999999999996</v>
      </c>
      <c r="N114">
        <v>-1.9279999999999999</v>
      </c>
      <c r="O114">
        <v>0.51719999999999999</v>
      </c>
      <c r="P114">
        <v>40001</v>
      </c>
      <c r="Q114">
        <v>120000</v>
      </c>
    </row>
    <row r="115" spans="9:17" x14ac:dyDescent="0.25">
      <c r="I115" t="s">
        <v>325</v>
      </c>
      <c r="J115">
        <v>-1.002</v>
      </c>
      <c r="K115">
        <v>2.4740000000000002</v>
      </c>
      <c r="L115">
        <v>7.9759999999999998E-2</v>
      </c>
      <c r="M115">
        <v>-6.9939999999999998</v>
      </c>
      <c r="N115">
        <v>-0.58009999999999995</v>
      </c>
      <c r="O115">
        <v>2.7890000000000001</v>
      </c>
      <c r="P115">
        <v>40001</v>
      </c>
      <c r="Q115">
        <v>120000</v>
      </c>
    </row>
    <row r="116" spans="9:17" x14ac:dyDescent="0.25">
      <c r="I116" t="s">
        <v>326</v>
      </c>
      <c r="J116">
        <v>1.6140000000000001</v>
      </c>
      <c r="K116">
        <v>1.4530000000000001</v>
      </c>
      <c r="L116">
        <v>3.4259999999999999E-2</v>
      </c>
      <c r="M116">
        <v>-1.214</v>
      </c>
      <c r="N116">
        <v>1.589</v>
      </c>
      <c r="O116">
        <v>4.5289999999999999</v>
      </c>
      <c r="P116">
        <v>40001</v>
      </c>
      <c r="Q116">
        <v>120000</v>
      </c>
    </row>
    <row r="117" spans="9:17" x14ac:dyDescent="0.25">
      <c r="I117" t="s">
        <v>327</v>
      </c>
      <c r="J117">
        <v>-0.74060000000000004</v>
      </c>
      <c r="K117">
        <v>2.0590000000000002</v>
      </c>
      <c r="L117">
        <v>5.5280000000000003E-2</v>
      </c>
      <c r="M117">
        <v>-4.9870000000000001</v>
      </c>
      <c r="N117">
        <v>-0.68720000000000003</v>
      </c>
      <c r="O117">
        <v>3.1920000000000002</v>
      </c>
      <c r="P117">
        <v>40001</v>
      </c>
      <c r="Q117">
        <v>120000</v>
      </c>
    </row>
    <row r="118" spans="9:17" x14ac:dyDescent="0.25">
      <c r="I118" t="s">
        <v>328</v>
      </c>
      <c r="J118">
        <v>-0.47720000000000001</v>
      </c>
      <c r="K118">
        <v>1.298</v>
      </c>
      <c r="L118">
        <v>2.4989999999999998E-2</v>
      </c>
      <c r="M118">
        <v>-3.1309999999999998</v>
      </c>
      <c r="N118">
        <v>-0.45050000000000001</v>
      </c>
      <c r="O118">
        <v>2.0350000000000001</v>
      </c>
      <c r="P118">
        <v>40001</v>
      </c>
      <c r="Q118">
        <v>120000</v>
      </c>
    </row>
    <row r="119" spans="9:17" x14ac:dyDescent="0.25">
      <c r="I119" t="s">
        <v>329</v>
      </c>
      <c r="J119">
        <v>0.67490000000000006</v>
      </c>
      <c r="K119">
        <v>0.4501</v>
      </c>
      <c r="L119">
        <v>6.4200000000000004E-3</v>
      </c>
      <c r="M119">
        <v>-0.15690000000000001</v>
      </c>
      <c r="N119">
        <v>0.6764</v>
      </c>
      <c r="O119">
        <v>1.54</v>
      </c>
      <c r="P119">
        <v>40001</v>
      </c>
      <c r="Q119">
        <v>120000</v>
      </c>
    </row>
    <row r="120" spans="9:17" x14ac:dyDescent="0.25">
      <c r="I120" t="s">
        <v>330</v>
      </c>
      <c r="J120">
        <v>0.67520000000000002</v>
      </c>
      <c r="K120">
        <v>1.242</v>
      </c>
      <c r="L120">
        <v>1.478E-2</v>
      </c>
      <c r="M120">
        <v>-1.7170000000000001</v>
      </c>
      <c r="N120">
        <v>0.65569999999999995</v>
      </c>
      <c r="O120">
        <v>3.1850000000000001</v>
      </c>
      <c r="P120">
        <v>40001</v>
      </c>
      <c r="Q120">
        <v>120000</v>
      </c>
    </row>
    <row r="121" spans="9:17" x14ac:dyDescent="0.25">
      <c r="I121" t="s">
        <v>331</v>
      </c>
      <c r="J121">
        <v>1.625</v>
      </c>
      <c r="K121">
        <v>1.85</v>
      </c>
      <c r="L121">
        <v>4.6940000000000003E-2</v>
      </c>
      <c r="M121">
        <v>-1.736</v>
      </c>
      <c r="N121">
        <v>1.5329999999999999</v>
      </c>
      <c r="O121">
        <v>5.6470000000000002</v>
      </c>
      <c r="P121">
        <v>40001</v>
      </c>
      <c r="Q121">
        <v>120000</v>
      </c>
    </row>
    <row r="122" spans="9:17" x14ac:dyDescent="0.25">
      <c r="I122" t="s">
        <v>332</v>
      </c>
      <c r="J122">
        <v>-2.7309999999999999</v>
      </c>
      <c r="K122">
        <v>1.6930000000000001</v>
      </c>
      <c r="L122">
        <v>4.5400000000000003E-2</v>
      </c>
      <c r="M122">
        <v>-6.2910000000000004</v>
      </c>
      <c r="N122">
        <v>-2.681</v>
      </c>
      <c r="O122">
        <v>0.36620000000000003</v>
      </c>
      <c r="P122">
        <v>40001</v>
      </c>
      <c r="Q122">
        <v>120000</v>
      </c>
    </row>
    <row r="123" spans="9:17" x14ac:dyDescent="0.25">
      <c r="I123" t="s">
        <v>333</v>
      </c>
      <c r="J123">
        <v>-1.0229999999999999</v>
      </c>
      <c r="K123">
        <v>2.3370000000000002</v>
      </c>
      <c r="L123">
        <v>7.3700000000000002E-2</v>
      </c>
      <c r="M123">
        <v>-6.6680000000000001</v>
      </c>
      <c r="N123">
        <v>-0.7137</v>
      </c>
      <c r="O123">
        <v>2.7029999999999998</v>
      </c>
      <c r="P123">
        <v>40001</v>
      </c>
      <c r="Q123">
        <v>120000</v>
      </c>
    </row>
    <row r="124" spans="9:17" x14ac:dyDescent="0.25">
      <c r="I124" t="s">
        <v>334</v>
      </c>
      <c r="J124">
        <v>-2.044</v>
      </c>
      <c r="K124">
        <v>1.516</v>
      </c>
      <c r="L124">
        <v>3.3770000000000001E-2</v>
      </c>
      <c r="M124">
        <v>-5.4240000000000004</v>
      </c>
      <c r="N124">
        <v>-1.887</v>
      </c>
      <c r="O124">
        <v>0.51959999999999995</v>
      </c>
      <c r="P124">
        <v>40001</v>
      </c>
      <c r="Q124">
        <v>120000</v>
      </c>
    </row>
    <row r="125" spans="9:17" x14ac:dyDescent="0.25">
      <c r="I125" t="s">
        <v>335</v>
      </c>
      <c r="J125">
        <v>-0.96499999999999997</v>
      </c>
      <c r="K125">
        <v>2.4609999999999999</v>
      </c>
      <c r="L125">
        <v>7.9780000000000004E-2</v>
      </c>
      <c r="M125">
        <v>-6.98</v>
      </c>
      <c r="N125">
        <v>-0.53820000000000001</v>
      </c>
      <c r="O125">
        <v>2.7919999999999998</v>
      </c>
      <c r="P125">
        <v>40001</v>
      </c>
      <c r="Q125">
        <v>120000</v>
      </c>
    </row>
    <row r="126" spans="9:17" x14ac:dyDescent="0.25">
      <c r="I126" t="s">
        <v>336</v>
      </c>
      <c r="J126">
        <v>1.651</v>
      </c>
      <c r="K126">
        <v>1.446</v>
      </c>
      <c r="L126">
        <v>3.4630000000000001E-2</v>
      </c>
      <c r="M126">
        <v>-1.169</v>
      </c>
      <c r="N126">
        <v>1.6160000000000001</v>
      </c>
      <c r="O126">
        <v>4.5410000000000004</v>
      </c>
      <c r="P126">
        <v>40001</v>
      </c>
      <c r="Q126">
        <v>120000</v>
      </c>
    </row>
    <row r="127" spans="9:17" x14ac:dyDescent="0.25">
      <c r="I127" t="s">
        <v>337</v>
      </c>
      <c r="J127">
        <v>-0.70350000000000001</v>
      </c>
      <c r="K127">
        <v>2.056</v>
      </c>
      <c r="L127">
        <v>5.5509999999999997E-2</v>
      </c>
      <c r="M127">
        <v>-4.9539999999999997</v>
      </c>
      <c r="N127">
        <v>-0.65139999999999998</v>
      </c>
      <c r="O127">
        <v>3.2</v>
      </c>
      <c r="P127">
        <v>40001</v>
      </c>
      <c r="Q127">
        <v>120000</v>
      </c>
    </row>
    <row r="128" spans="9:17" x14ac:dyDescent="0.25">
      <c r="I128" t="s">
        <v>338</v>
      </c>
      <c r="J128">
        <v>-0.44009999999999999</v>
      </c>
      <c r="K128">
        <v>1.2829999999999999</v>
      </c>
      <c r="L128">
        <v>2.4969999999999999E-2</v>
      </c>
      <c r="M128">
        <v>-3.0680000000000001</v>
      </c>
      <c r="N128">
        <v>-0.40670000000000001</v>
      </c>
      <c r="O128">
        <v>2.0350000000000001</v>
      </c>
      <c r="P128">
        <v>40001</v>
      </c>
      <c r="Q128">
        <v>120000</v>
      </c>
    </row>
    <row r="129" spans="9:17" x14ac:dyDescent="0.25">
      <c r="I129" t="s">
        <v>339</v>
      </c>
      <c r="J129" s="29">
        <v>2.5559999999999998E-4</v>
      </c>
      <c r="K129">
        <v>1.2250000000000001</v>
      </c>
      <c r="L129">
        <v>1.422E-2</v>
      </c>
      <c r="M129">
        <v>-2.3170000000000002</v>
      </c>
      <c r="N129">
        <v>-3.526E-2</v>
      </c>
      <c r="O129">
        <v>2.5249999999999999</v>
      </c>
      <c r="P129">
        <v>40001</v>
      </c>
      <c r="Q129">
        <v>120000</v>
      </c>
    </row>
    <row r="130" spans="9:17" x14ac:dyDescent="0.25">
      <c r="I130" t="s">
        <v>340</v>
      </c>
      <c r="J130">
        <v>0.95050000000000001</v>
      </c>
      <c r="K130">
        <v>1.8979999999999999</v>
      </c>
      <c r="L130">
        <v>4.8599999999999997E-2</v>
      </c>
      <c r="M130">
        <v>-2.4769999999999999</v>
      </c>
      <c r="N130">
        <v>0.83819999999999995</v>
      </c>
      <c r="O130">
        <v>5.0720000000000001</v>
      </c>
      <c r="P130">
        <v>40001</v>
      </c>
      <c r="Q130">
        <v>120000</v>
      </c>
    </row>
    <row r="131" spans="9:17" x14ac:dyDescent="0.25">
      <c r="I131" t="s">
        <v>341</v>
      </c>
      <c r="J131">
        <v>-3.4060000000000001</v>
      </c>
      <c r="K131">
        <v>1.679</v>
      </c>
      <c r="L131">
        <v>4.5060000000000003E-2</v>
      </c>
      <c r="M131">
        <v>-6.9359999999999999</v>
      </c>
      <c r="N131">
        <v>-3.3490000000000002</v>
      </c>
      <c r="O131">
        <v>-0.29010000000000002</v>
      </c>
      <c r="P131">
        <v>40001</v>
      </c>
      <c r="Q131">
        <v>120000</v>
      </c>
    </row>
    <row r="132" spans="9:17" x14ac:dyDescent="0.25">
      <c r="I132" t="s">
        <v>342</v>
      </c>
      <c r="J132">
        <v>-1.698</v>
      </c>
      <c r="K132">
        <v>2.3359999999999999</v>
      </c>
      <c r="L132">
        <v>7.3910000000000003E-2</v>
      </c>
      <c r="M132">
        <v>-7.2480000000000002</v>
      </c>
      <c r="N132">
        <v>-1.391</v>
      </c>
      <c r="O132">
        <v>2.077</v>
      </c>
      <c r="P132">
        <v>40001</v>
      </c>
      <c r="Q132">
        <v>120000</v>
      </c>
    </row>
    <row r="133" spans="9:17" x14ac:dyDescent="0.25">
      <c r="I133" t="s">
        <v>343</v>
      </c>
      <c r="J133">
        <v>-2.718</v>
      </c>
      <c r="K133">
        <v>1.4590000000000001</v>
      </c>
      <c r="L133">
        <v>3.2439999999999997E-2</v>
      </c>
      <c r="M133">
        <v>-6.0339999999999998</v>
      </c>
      <c r="N133">
        <v>-2.5579999999999998</v>
      </c>
      <c r="O133">
        <v>-0.28129999999999999</v>
      </c>
      <c r="P133">
        <v>40001</v>
      </c>
      <c r="Q133">
        <v>120000</v>
      </c>
    </row>
    <row r="134" spans="9:17" x14ac:dyDescent="0.25">
      <c r="I134" t="s">
        <v>344</v>
      </c>
      <c r="J134">
        <v>-1.64</v>
      </c>
      <c r="K134">
        <v>2.4550000000000001</v>
      </c>
      <c r="L134">
        <v>7.9600000000000004E-2</v>
      </c>
      <c r="M134">
        <v>-7.6619999999999999</v>
      </c>
      <c r="N134">
        <v>-1.21</v>
      </c>
      <c r="O134">
        <v>2.14</v>
      </c>
      <c r="P134">
        <v>40001</v>
      </c>
      <c r="Q134">
        <v>120000</v>
      </c>
    </row>
    <row r="135" spans="9:17" x14ac:dyDescent="0.25">
      <c r="I135" t="s">
        <v>345</v>
      </c>
      <c r="J135">
        <v>0.9758</v>
      </c>
      <c r="K135">
        <v>1.4450000000000001</v>
      </c>
      <c r="L135">
        <v>3.4549999999999997E-2</v>
      </c>
      <c r="M135">
        <v>-1.8009999999999999</v>
      </c>
      <c r="N135">
        <v>0.93959999999999999</v>
      </c>
      <c r="O135">
        <v>3.92</v>
      </c>
      <c r="P135">
        <v>40001</v>
      </c>
      <c r="Q135">
        <v>120000</v>
      </c>
    </row>
    <row r="136" spans="9:17" x14ac:dyDescent="0.25">
      <c r="I136" t="s">
        <v>346</v>
      </c>
      <c r="J136">
        <v>-1.3779999999999999</v>
      </c>
      <c r="K136">
        <v>2.052</v>
      </c>
      <c r="L136">
        <v>5.5599999999999997E-2</v>
      </c>
      <c r="M136">
        <v>-5.6159999999999997</v>
      </c>
      <c r="N136">
        <v>-1.337</v>
      </c>
      <c r="O136">
        <v>2.4980000000000002</v>
      </c>
      <c r="P136">
        <v>40001</v>
      </c>
      <c r="Q136">
        <v>120000</v>
      </c>
    </row>
    <row r="137" spans="9:17" x14ac:dyDescent="0.25">
      <c r="I137" t="s">
        <v>347</v>
      </c>
      <c r="J137">
        <v>-1.115</v>
      </c>
      <c r="K137">
        <v>1.2070000000000001</v>
      </c>
      <c r="L137">
        <v>2.3630000000000002E-2</v>
      </c>
      <c r="M137">
        <v>-3.5640000000000001</v>
      </c>
      <c r="N137">
        <v>-1.1080000000000001</v>
      </c>
      <c r="O137">
        <v>1.246</v>
      </c>
      <c r="P137">
        <v>40001</v>
      </c>
      <c r="Q137">
        <v>120000</v>
      </c>
    </row>
    <row r="138" spans="9:17" x14ac:dyDescent="0.25">
      <c r="I138" t="s">
        <v>348</v>
      </c>
      <c r="J138">
        <v>0.95030000000000003</v>
      </c>
      <c r="K138">
        <v>2.2280000000000002</v>
      </c>
      <c r="L138">
        <v>5.0959999999999998E-2</v>
      </c>
      <c r="M138">
        <v>-3.286</v>
      </c>
      <c r="N138">
        <v>0.89159999999999995</v>
      </c>
      <c r="O138">
        <v>5.5759999999999996</v>
      </c>
      <c r="P138">
        <v>40001</v>
      </c>
      <c r="Q138">
        <v>120000</v>
      </c>
    </row>
    <row r="139" spans="9:17" x14ac:dyDescent="0.25">
      <c r="I139" t="s">
        <v>349</v>
      </c>
      <c r="J139">
        <v>-3.4060000000000001</v>
      </c>
      <c r="K139">
        <v>2.056</v>
      </c>
      <c r="L139">
        <v>4.829E-2</v>
      </c>
      <c r="M139">
        <v>-7.6020000000000003</v>
      </c>
      <c r="N139">
        <v>-3.351</v>
      </c>
      <c r="O139">
        <v>0.41660000000000003</v>
      </c>
      <c r="P139">
        <v>40001</v>
      </c>
      <c r="Q139">
        <v>120000</v>
      </c>
    </row>
    <row r="140" spans="9:17" x14ac:dyDescent="0.25">
      <c r="I140" t="s">
        <v>350</v>
      </c>
      <c r="J140">
        <v>-1.698</v>
      </c>
      <c r="K140">
        <v>2.621</v>
      </c>
      <c r="L140">
        <v>7.4859999999999996E-2</v>
      </c>
      <c r="M140">
        <v>-7.7629999999999999</v>
      </c>
      <c r="N140">
        <v>-1.4510000000000001</v>
      </c>
      <c r="O140">
        <v>2.766</v>
      </c>
      <c r="P140">
        <v>40001</v>
      </c>
      <c r="Q140">
        <v>120000</v>
      </c>
    </row>
    <row r="141" spans="9:17" x14ac:dyDescent="0.25">
      <c r="I141" t="s">
        <v>351</v>
      </c>
      <c r="J141">
        <v>-2.7189999999999999</v>
      </c>
      <c r="K141">
        <v>1.8879999999999999</v>
      </c>
      <c r="L141">
        <v>3.6159999999999998E-2</v>
      </c>
      <c r="M141">
        <v>-6.79</v>
      </c>
      <c r="N141">
        <v>-2.5920000000000001</v>
      </c>
      <c r="O141">
        <v>0.65059999999999996</v>
      </c>
      <c r="P141">
        <v>40001</v>
      </c>
      <c r="Q141">
        <v>120000</v>
      </c>
    </row>
    <row r="142" spans="9:17" x14ac:dyDescent="0.25">
      <c r="I142" t="s">
        <v>352</v>
      </c>
      <c r="J142">
        <v>-1.64</v>
      </c>
      <c r="K142">
        <v>2.7130000000000001</v>
      </c>
      <c r="L142">
        <v>8.0269999999999994E-2</v>
      </c>
      <c r="M142">
        <v>-7.87</v>
      </c>
      <c r="N142">
        <v>-1.284</v>
      </c>
      <c r="O142">
        <v>2.7989999999999999</v>
      </c>
      <c r="P142">
        <v>40001</v>
      </c>
      <c r="Q142">
        <v>120000</v>
      </c>
    </row>
    <row r="143" spans="9:17" x14ac:dyDescent="0.25">
      <c r="I143" t="s">
        <v>353</v>
      </c>
      <c r="J143">
        <v>0.97560000000000002</v>
      </c>
      <c r="K143">
        <v>1.8660000000000001</v>
      </c>
      <c r="L143">
        <v>3.7470000000000003E-2</v>
      </c>
      <c r="M143">
        <v>-2.6850000000000001</v>
      </c>
      <c r="N143">
        <v>0.97060000000000002</v>
      </c>
      <c r="O143">
        <v>4.641</v>
      </c>
      <c r="P143">
        <v>40001</v>
      </c>
      <c r="Q143">
        <v>120000</v>
      </c>
    </row>
    <row r="144" spans="9:17" x14ac:dyDescent="0.25">
      <c r="I144" t="s">
        <v>354</v>
      </c>
      <c r="J144">
        <v>-1.379</v>
      </c>
      <c r="K144">
        <v>2.363</v>
      </c>
      <c r="L144">
        <v>5.6989999999999999E-2</v>
      </c>
      <c r="M144">
        <v>-6.2080000000000002</v>
      </c>
      <c r="N144">
        <v>-1.3149999999999999</v>
      </c>
      <c r="O144">
        <v>3.09</v>
      </c>
      <c r="P144">
        <v>40001</v>
      </c>
      <c r="Q144">
        <v>120000</v>
      </c>
    </row>
    <row r="145" spans="9:17" x14ac:dyDescent="0.25">
      <c r="I145" t="s">
        <v>355</v>
      </c>
      <c r="J145">
        <v>-1.115</v>
      </c>
      <c r="K145">
        <v>1.716</v>
      </c>
      <c r="L145">
        <v>2.8510000000000001E-2</v>
      </c>
      <c r="M145">
        <v>-4.5490000000000004</v>
      </c>
      <c r="N145">
        <v>-1.113</v>
      </c>
      <c r="O145">
        <v>2.2450000000000001</v>
      </c>
      <c r="P145">
        <v>40001</v>
      </c>
      <c r="Q145">
        <v>120000</v>
      </c>
    </row>
    <row r="146" spans="9:17" x14ac:dyDescent="0.25">
      <c r="I146" t="s">
        <v>356</v>
      </c>
      <c r="J146">
        <v>-4.3570000000000002</v>
      </c>
      <c r="K146">
        <v>2.5219999999999998</v>
      </c>
      <c r="L146">
        <v>6.5689999999999998E-2</v>
      </c>
      <c r="M146">
        <v>-9.5120000000000005</v>
      </c>
      <c r="N146">
        <v>-4.2590000000000003</v>
      </c>
      <c r="O146">
        <v>0.37759999999999999</v>
      </c>
      <c r="P146">
        <v>40001</v>
      </c>
      <c r="Q146">
        <v>120000</v>
      </c>
    </row>
    <row r="147" spans="9:17" x14ac:dyDescent="0.25">
      <c r="I147" t="s">
        <v>357</v>
      </c>
      <c r="J147">
        <v>-2.649</v>
      </c>
      <c r="K147">
        <v>2.92</v>
      </c>
      <c r="L147">
        <v>8.5220000000000004E-2</v>
      </c>
      <c r="M147">
        <v>-8.9689999999999994</v>
      </c>
      <c r="N147">
        <v>-2.4870000000000001</v>
      </c>
      <c r="O147">
        <v>2.6</v>
      </c>
      <c r="P147">
        <v>40001</v>
      </c>
      <c r="Q147">
        <v>120000</v>
      </c>
    </row>
    <row r="148" spans="9:17" x14ac:dyDescent="0.25">
      <c r="I148" t="s">
        <v>358</v>
      </c>
      <c r="J148">
        <v>-3.669</v>
      </c>
      <c r="K148">
        <v>2.41</v>
      </c>
      <c r="L148">
        <v>6.1310000000000003E-2</v>
      </c>
      <c r="M148">
        <v>-8.8510000000000009</v>
      </c>
      <c r="N148">
        <v>-3.508</v>
      </c>
      <c r="O148">
        <v>0.65090000000000003</v>
      </c>
      <c r="P148">
        <v>40001</v>
      </c>
      <c r="Q148">
        <v>120000</v>
      </c>
    </row>
    <row r="149" spans="9:17" x14ac:dyDescent="0.25">
      <c r="I149" t="s">
        <v>359</v>
      </c>
      <c r="J149">
        <v>-2.59</v>
      </c>
      <c r="K149">
        <v>3.0539999999999998</v>
      </c>
      <c r="L149">
        <v>9.2380000000000004E-2</v>
      </c>
      <c r="M149">
        <v>-9.4960000000000004</v>
      </c>
      <c r="N149">
        <v>-2.2810000000000001</v>
      </c>
      <c r="O149">
        <v>2.609</v>
      </c>
      <c r="P149">
        <v>40001</v>
      </c>
      <c r="Q149">
        <v>120000</v>
      </c>
    </row>
    <row r="150" spans="9:17" x14ac:dyDescent="0.25">
      <c r="I150" t="s">
        <v>360</v>
      </c>
      <c r="J150">
        <v>2.5309999999999999E-2</v>
      </c>
      <c r="K150">
        <v>2.3530000000000002</v>
      </c>
      <c r="L150">
        <v>5.9049999999999998E-2</v>
      </c>
      <c r="M150">
        <v>-4.742</v>
      </c>
      <c r="N150">
        <v>8.448E-2</v>
      </c>
      <c r="O150">
        <v>4.5380000000000003</v>
      </c>
      <c r="P150">
        <v>40001</v>
      </c>
      <c r="Q150">
        <v>120000</v>
      </c>
    </row>
    <row r="151" spans="9:17" x14ac:dyDescent="0.25">
      <c r="I151" t="s">
        <v>361</v>
      </c>
      <c r="J151">
        <v>-2.3290000000000002</v>
      </c>
      <c r="K151">
        <v>2.7410000000000001</v>
      </c>
      <c r="L151">
        <v>7.3200000000000001E-2</v>
      </c>
      <c r="M151">
        <v>-7.95</v>
      </c>
      <c r="N151">
        <v>-2.278</v>
      </c>
      <c r="O151">
        <v>2.8450000000000002</v>
      </c>
      <c r="P151">
        <v>40001</v>
      </c>
      <c r="Q151">
        <v>120000</v>
      </c>
    </row>
    <row r="152" spans="9:17" x14ac:dyDescent="0.25">
      <c r="I152" t="s">
        <v>362</v>
      </c>
      <c r="J152">
        <v>-2.0659999999999998</v>
      </c>
      <c r="K152">
        <v>2.2309999999999999</v>
      </c>
      <c r="L152">
        <v>5.3609999999999998E-2</v>
      </c>
      <c r="M152">
        <v>-6.726</v>
      </c>
      <c r="N152">
        <v>-1.968</v>
      </c>
      <c r="O152">
        <v>2.117</v>
      </c>
      <c r="P152">
        <v>40001</v>
      </c>
      <c r="Q152">
        <v>120000</v>
      </c>
    </row>
    <row r="153" spans="9:17" x14ac:dyDescent="0.25">
      <c r="I153" t="s">
        <v>363</v>
      </c>
      <c r="J153">
        <v>1.708</v>
      </c>
      <c r="K153">
        <v>2.851</v>
      </c>
      <c r="L153">
        <v>8.541E-2</v>
      </c>
      <c r="M153">
        <v>-4.4749999999999996</v>
      </c>
      <c r="N153">
        <v>1.889</v>
      </c>
      <c r="O153">
        <v>6.8879999999999999</v>
      </c>
      <c r="P153">
        <v>40001</v>
      </c>
      <c r="Q153">
        <v>120000</v>
      </c>
    </row>
    <row r="154" spans="9:17" x14ac:dyDescent="0.25">
      <c r="I154" t="s">
        <v>364</v>
      </c>
      <c r="J154">
        <v>0.68769999999999998</v>
      </c>
      <c r="K154">
        <v>2.1890000000000001</v>
      </c>
      <c r="L154">
        <v>5.3830000000000003E-2</v>
      </c>
      <c r="M154">
        <v>-3.6749999999999998</v>
      </c>
      <c r="N154">
        <v>0.72589999999999999</v>
      </c>
      <c r="O154">
        <v>4.9219999999999997</v>
      </c>
      <c r="P154">
        <v>40001</v>
      </c>
      <c r="Q154">
        <v>120000</v>
      </c>
    </row>
    <row r="155" spans="9:17" x14ac:dyDescent="0.25">
      <c r="I155" t="s">
        <v>365</v>
      </c>
      <c r="J155">
        <v>1.766</v>
      </c>
      <c r="K155">
        <v>2.9740000000000002</v>
      </c>
      <c r="L155">
        <v>9.2710000000000001E-2</v>
      </c>
      <c r="M155">
        <v>-5.0570000000000004</v>
      </c>
      <c r="N155">
        <v>1.99</v>
      </c>
      <c r="O155">
        <v>7.008</v>
      </c>
      <c r="P155">
        <v>40001</v>
      </c>
      <c r="Q155">
        <v>120000</v>
      </c>
    </row>
    <row r="156" spans="9:17" x14ac:dyDescent="0.25">
      <c r="I156" t="s">
        <v>366</v>
      </c>
      <c r="J156">
        <v>4.3819999999999997</v>
      </c>
      <c r="K156">
        <v>1.615</v>
      </c>
      <c r="L156">
        <v>3.2739999999999998E-2</v>
      </c>
      <c r="M156">
        <v>1.583</v>
      </c>
      <c r="N156">
        <v>4.2629999999999999</v>
      </c>
      <c r="O156">
        <v>7.9480000000000004</v>
      </c>
      <c r="P156">
        <v>40001</v>
      </c>
      <c r="Q156">
        <v>120000</v>
      </c>
    </row>
    <row r="157" spans="9:17" x14ac:dyDescent="0.25">
      <c r="I157" t="s">
        <v>367</v>
      </c>
      <c r="J157">
        <v>2.028</v>
      </c>
      <c r="K157">
        <v>2.5190000000000001</v>
      </c>
      <c r="L157">
        <v>6.4780000000000004E-2</v>
      </c>
      <c r="M157">
        <v>-2.8330000000000002</v>
      </c>
      <c r="N157">
        <v>2.008</v>
      </c>
      <c r="O157">
        <v>6.94</v>
      </c>
      <c r="P157">
        <v>40001</v>
      </c>
      <c r="Q157">
        <v>120000</v>
      </c>
    </row>
    <row r="158" spans="9:17" x14ac:dyDescent="0.25">
      <c r="I158" t="s">
        <v>368</v>
      </c>
      <c r="J158">
        <v>2.2909999999999999</v>
      </c>
      <c r="K158">
        <v>2.0649999999999999</v>
      </c>
      <c r="L158">
        <v>5.3159999999999999E-2</v>
      </c>
      <c r="M158">
        <v>-1.7350000000000001</v>
      </c>
      <c r="N158">
        <v>2.2440000000000002</v>
      </c>
      <c r="O158">
        <v>6.4989999999999997</v>
      </c>
      <c r="P158">
        <v>40001</v>
      </c>
      <c r="Q158">
        <v>120000</v>
      </c>
    </row>
    <row r="159" spans="9:17" x14ac:dyDescent="0.25">
      <c r="I159" t="s">
        <v>369</v>
      </c>
      <c r="J159">
        <v>-1.02</v>
      </c>
      <c r="K159">
        <v>2.7349999999999999</v>
      </c>
      <c r="L159">
        <v>8.0659999999999996E-2</v>
      </c>
      <c r="M159">
        <v>-6.06</v>
      </c>
      <c r="N159">
        <v>-1.1910000000000001</v>
      </c>
      <c r="O159">
        <v>5.0060000000000002</v>
      </c>
      <c r="P159">
        <v>40001</v>
      </c>
      <c r="Q159">
        <v>120000</v>
      </c>
    </row>
    <row r="160" spans="9:17" x14ac:dyDescent="0.25">
      <c r="I160" t="s">
        <v>370</v>
      </c>
      <c r="J160">
        <v>5.8160000000000003E-2</v>
      </c>
      <c r="K160">
        <v>3.214</v>
      </c>
      <c r="L160">
        <v>0.1016</v>
      </c>
      <c r="M160">
        <v>-6.806</v>
      </c>
      <c r="N160">
        <v>9.0910000000000005E-2</v>
      </c>
      <c r="O160">
        <v>6.5469999999999997</v>
      </c>
      <c r="P160">
        <v>40001</v>
      </c>
      <c r="Q160">
        <v>120000</v>
      </c>
    </row>
    <row r="161" spans="9:17" x14ac:dyDescent="0.25">
      <c r="I161" t="s">
        <v>371</v>
      </c>
      <c r="J161">
        <v>2.6739999999999999</v>
      </c>
      <c r="K161">
        <v>2.6930000000000001</v>
      </c>
      <c r="L161">
        <v>7.9020000000000007E-2</v>
      </c>
      <c r="M161">
        <v>-2.0830000000000002</v>
      </c>
      <c r="N161">
        <v>2.4569999999999999</v>
      </c>
      <c r="O161">
        <v>8.6880000000000006</v>
      </c>
      <c r="P161">
        <v>40001</v>
      </c>
      <c r="Q161">
        <v>120000</v>
      </c>
    </row>
    <row r="162" spans="9:17" x14ac:dyDescent="0.25">
      <c r="I162" t="s">
        <v>372</v>
      </c>
      <c r="J162">
        <v>0.31969999999999998</v>
      </c>
      <c r="K162">
        <v>3.1339999999999999</v>
      </c>
      <c r="L162">
        <v>9.3170000000000003E-2</v>
      </c>
      <c r="M162">
        <v>-5.5140000000000002</v>
      </c>
      <c r="N162">
        <v>0.16339999999999999</v>
      </c>
      <c r="O162">
        <v>6.8630000000000004</v>
      </c>
      <c r="P162">
        <v>40001</v>
      </c>
      <c r="Q162">
        <v>120000</v>
      </c>
    </row>
    <row r="163" spans="9:17" x14ac:dyDescent="0.25">
      <c r="I163" t="s">
        <v>373</v>
      </c>
      <c r="J163">
        <v>0.58309999999999995</v>
      </c>
      <c r="K163">
        <v>2.6120000000000001</v>
      </c>
      <c r="L163">
        <v>7.7200000000000005E-2</v>
      </c>
      <c r="M163">
        <v>-3.8879999999999999</v>
      </c>
      <c r="N163">
        <v>0.34589999999999999</v>
      </c>
      <c r="O163">
        <v>6.4180000000000001</v>
      </c>
      <c r="P163">
        <v>40001</v>
      </c>
      <c r="Q163">
        <v>120000</v>
      </c>
    </row>
    <row r="164" spans="9:17" x14ac:dyDescent="0.25">
      <c r="I164" t="s">
        <v>374</v>
      </c>
      <c r="J164">
        <v>1.0780000000000001</v>
      </c>
      <c r="K164">
        <v>2.8109999999999999</v>
      </c>
      <c r="L164">
        <v>8.5010000000000002E-2</v>
      </c>
      <c r="M164">
        <v>-5.3449999999999998</v>
      </c>
      <c r="N164">
        <v>1.3120000000000001</v>
      </c>
      <c r="O164">
        <v>6.0510000000000002</v>
      </c>
      <c r="P164">
        <v>40001</v>
      </c>
      <c r="Q164">
        <v>120000</v>
      </c>
    </row>
    <row r="165" spans="9:17" x14ac:dyDescent="0.25">
      <c r="I165" t="s">
        <v>375</v>
      </c>
      <c r="J165">
        <v>3.694</v>
      </c>
      <c r="K165">
        <v>2.044</v>
      </c>
      <c r="L165">
        <v>4.6989999999999997E-2</v>
      </c>
      <c r="M165">
        <v>-5.178E-2</v>
      </c>
      <c r="N165">
        <v>3.601</v>
      </c>
      <c r="O165">
        <v>7.9359999999999999</v>
      </c>
      <c r="P165">
        <v>40001</v>
      </c>
      <c r="Q165">
        <v>120000</v>
      </c>
    </row>
    <row r="166" spans="9:17" x14ac:dyDescent="0.25">
      <c r="I166" t="s">
        <v>376</v>
      </c>
      <c r="J166">
        <v>1.34</v>
      </c>
      <c r="K166">
        <v>2.4889999999999999</v>
      </c>
      <c r="L166">
        <v>6.3969999999999999E-2</v>
      </c>
      <c r="M166">
        <v>-3.5209999999999999</v>
      </c>
      <c r="N166">
        <v>1.3240000000000001</v>
      </c>
      <c r="O166">
        <v>6.3120000000000003</v>
      </c>
      <c r="P166">
        <v>40001</v>
      </c>
      <c r="Q166">
        <v>120000</v>
      </c>
    </row>
    <row r="167" spans="9:17" x14ac:dyDescent="0.25">
      <c r="I167" t="s">
        <v>377</v>
      </c>
      <c r="J167">
        <v>1.603</v>
      </c>
      <c r="K167">
        <v>1.909</v>
      </c>
      <c r="L167">
        <v>4.129E-2</v>
      </c>
      <c r="M167">
        <v>-1.8919999999999999</v>
      </c>
      <c r="N167">
        <v>1.5289999999999999</v>
      </c>
      <c r="O167">
        <v>5.585</v>
      </c>
      <c r="P167">
        <v>40001</v>
      </c>
      <c r="Q167">
        <v>120000</v>
      </c>
    </row>
    <row r="168" spans="9:17" x14ac:dyDescent="0.25">
      <c r="I168" t="s">
        <v>378</v>
      </c>
      <c r="J168">
        <v>2.6160000000000001</v>
      </c>
      <c r="K168">
        <v>2.86</v>
      </c>
      <c r="L168">
        <v>8.7669999999999998E-2</v>
      </c>
      <c r="M168">
        <v>-2.12</v>
      </c>
      <c r="N168">
        <v>2.2890000000000001</v>
      </c>
      <c r="O168">
        <v>9.1940000000000008</v>
      </c>
      <c r="P168">
        <v>40001</v>
      </c>
      <c r="Q168">
        <v>120000</v>
      </c>
    </row>
    <row r="169" spans="9:17" x14ac:dyDescent="0.25">
      <c r="I169" t="s">
        <v>379</v>
      </c>
      <c r="J169">
        <v>0.26150000000000001</v>
      </c>
      <c r="K169">
        <v>3.214</v>
      </c>
      <c r="L169">
        <v>9.7030000000000005E-2</v>
      </c>
      <c r="M169">
        <v>-5.5529999999999999</v>
      </c>
      <c r="N169">
        <v>5.4949999999999999E-2</v>
      </c>
      <c r="O169">
        <v>7.1509999999999998</v>
      </c>
      <c r="P169">
        <v>40001</v>
      </c>
      <c r="Q169">
        <v>120000</v>
      </c>
    </row>
    <row r="170" spans="9:17" x14ac:dyDescent="0.25">
      <c r="I170" t="s">
        <v>380</v>
      </c>
      <c r="J170">
        <v>0.52500000000000002</v>
      </c>
      <c r="K170">
        <v>2.7330000000000001</v>
      </c>
      <c r="L170">
        <v>8.2159999999999997E-2</v>
      </c>
      <c r="M170">
        <v>-4.0789999999999997</v>
      </c>
      <c r="N170">
        <v>0.19839999999999999</v>
      </c>
      <c r="O170">
        <v>6.9290000000000003</v>
      </c>
      <c r="P170">
        <v>40001</v>
      </c>
      <c r="Q170">
        <v>120000</v>
      </c>
    </row>
    <row r="171" spans="9:17" x14ac:dyDescent="0.25">
      <c r="I171" t="s">
        <v>381</v>
      </c>
      <c r="J171">
        <v>-2.3540000000000001</v>
      </c>
      <c r="K171">
        <v>2.3839999999999999</v>
      </c>
      <c r="L171">
        <v>5.9479999999999998E-2</v>
      </c>
      <c r="M171">
        <v>-7.1550000000000002</v>
      </c>
      <c r="N171">
        <v>-2.3340000000000001</v>
      </c>
      <c r="O171">
        <v>2.2229999999999999</v>
      </c>
      <c r="P171">
        <v>40001</v>
      </c>
      <c r="Q171">
        <v>120000</v>
      </c>
    </row>
    <row r="172" spans="9:17" x14ac:dyDescent="0.25">
      <c r="I172" t="s">
        <v>382</v>
      </c>
      <c r="J172">
        <v>-2.0910000000000002</v>
      </c>
      <c r="K172">
        <v>1.895</v>
      </c>
      <c r="L172">
        <v>4.3430000000000003E-2</v>
      </c>
      <c r="M172">
        <v>-5.9649999999999999</v>
      </c>
      <c r="N172">
        <v>-2.0510000000000002</v>
      </c>
      <c r="O172">
        <v>1.5780000000000001</v>
      </c>
      <c r="P172">
        <v>40001</v>
      </c>
      <c r="Q172">
        <v>120000</v>
      </c>
    </row>
    <row r="173" spans="9:17" x14ac:dyDescent="0.25">
      <c r="I173" t="s">
        <v>383</v>
      </c>
      <c r="J173">
        <v>0.26340000000000002</v>
      </c>
      <c r="K173">
        <v>2.403</v>
      </c>
      <c r="L173">
        <v>6.2420000000000003E-2</v>
      </c>
      <c r="M173">
        <v>-4.2539999999999996</v>
      </c>
      <c r="N173">
        <v>0.20899999999999999</v>
      </c>
      <c r="O173">
        <v>5.1150000000000002</v>
      </c>
      <c r="P173">
        <v>40001</v>
      </c>
      <c r="Q173">
        <v>120000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E26" sqref="E26"/>
    </sheetView>
  </sheetViews>
  <sheetFormatPr defaultRowHeight="15" x14ac:dyDescent="0.25"/>
  <cols>
    <col min="1" max="1" width="9.140625" style="7"/>
    <col min="2" max="2" width="56.28515625" style="7" bestFit="1" customWidth="1"/>
    <col min="3" max="3" width="22.28515625" style="7" bestFit="1" customWidth="1"/>
    <col min="4" max="4" width="8.7109375" style="7" bestFit="1" customWidth="1"/>
    <col min="5" max="6" width="9.140625" style="7"/>
    <col min="7" max="7" width="64.7109375" style="7" bestFit="1" customWidth="1"/>
    <col min="8" max="8" width="22.28515625" style="7" bestFit="1" customWidth="1"/>
    <col min="9" max="9" width="8.7109375" style="7" bestFit="1" customWidth="1"/>
    <col min="10" max="16384" width="9.140625" style="7"/>
  </cols>
  <sheetData>
    <row r="1" spans="1:9" x14ac:dyDescent="0.25">
      <c r="B1" s="13" t="s">
        <v>1</v>
      </c>
      <c r="C1" s="13" t="s">
        <v>14</v>
      </c>
      <c r="D1" s="13" t="s">
        <v>15</v>
      </c>
      <c r="G1" s="13" t="s">
        <v>3</v>
      </c>
      <c r="H1" s="13" t="s">
        <v>14</v>
      </c>
      <c r="I1" s="13" t="s">
        <v>15</v>
      </c>
    </row>
    <row r="2" spans="1:9" x14ac:dyDescent="0.25">
      <c r="A2" s="7">
        <v>2</v>
      </c>
      <c r="B2" s="6" t="str">
        <f>VLOOKUP(A2,'WinBUGS output'!B:C,2,FALSE)</f>
        <v>Exercise</v>
      </c>
      <c r="C2" s="6">
        <f>VLOOKUP(A2,'WinBUGS output'!AC:AJ,7,FALSE)</f>
        <v>1</v>
      </c>
      <c r="D2" s="6" t="str">
        <f>"("&amp;VLOOKUP(A2,'WinBUGS output'!AC:AJ,6,FALSE)&amp;", "&amp;VLOOKUP(A2,'WinBUGS output'!AC:AJ,8,FALSE)&amp;")"</f>
        <v>(1, 5)</v>
      </c>
      <c r="F2" s="7">
        <v>2</v>
      </c>
      <c r="G2" s="4" t="str">
        <f>VLOOKUP(F2,'WinBUGS output'!E:F,2,FALSE)</f>
        <v>Exercise</v>
      </c>
      <c r="H2" s="6">
        <f>VLOOKUP(F2,'WinBUGS output'!AN:AU,7,FALSE)</f>
        <v>1</v>
      </c>
      <c r="I2" s="6" t="str">
        <f>"("&amp;VLOOKUP(F2,'WinBUGS output'!AN:AU,6,FALSE)&amp;", "&amp;VLOOKUP(F2,'WinBUGS output'!AN:AU,8,FALSE)&amp;")"</f>
        <v>(1, 5)</v>
      </c>
    </row>
    <row r="3" spans="1:9" x14ac:dyDescent="0.25">
      <c r="A3" s="7">
        <v>11</v>
      </c>
      <c r="B3" s="6" t="str">
        <f>VLOOKUP(A3,'WinBUGS output'!B:C,2,FALSE)</f>
        <v>Problem solving individual</v>
      </c>
      <c r="C3" s="6">
        <f>VLOOKUP(A3,'WinBUGS output'!AC:AJ,7,FALSE)</f>
        <v>3</v>
      </c>
      <c r="D3" s="6" t="str">
        <f>"("&amp;VLOOKUP(A3,'WinBUGS output'!AC:AJ,6,FALSE)&amp;", "&amp;VLOOKUP(A3,'WinBUGS output'!AC:AJ,8,FALSE)&amp;")"</f>
        <v>(1, 10)</v>
      </c>
      <c r="F3" s="7">
        <v>7</v>
      </c>
      <c r="G3" s="4" t="str">
        <f>VLOOKUP(F3,'WinBUGS output'!E:F,2,FALSE)</f>
        <v>Problem solving</v>
      </c>
      <c r="H3" s="6">
        <f>VLOOKUP(F3,'WinBUGS output'!AN:AU,7,FALSE)</f>
        <v>3</v>
      </c>
      <c r="I3" s="6" t="str">
        <f>"("&amp;VLOOKUP(F3,'WinBUGS output'!AN:AU,6,FALSE)&amp;", "&amp;VLOOKUP(F3,'WinBUGS output'!AN:AU,8,FALSE)&amp;")"</f>
        <v>(1, 9)</v>
      </c>
    </row>
    <row r="4" spans="1:9" x14ac:dyDescent="0.25">
      <c r="A4" s="7">
        <v>13</v>
      </c>
      <c r="B4" s="6" t="str">
        <f>VLOOKUP(A4,'WinBUGS output'!B:C,2,FALSE)</f>
        <v>CBT group (under 15 sessions)</v>
      </c>
      <c r="C4" s="6">
        <f>VLOOKUP(A4,'WinBUGS output'!AC:AJ,7,FALSE)</f>
        <v>4</v>
      </c>
      <c r="D4" s="6" t="str">
        <f>"("&amp;VLOOKUP(A4,'WinBUGS output'!AC:AJ,6,FALSE)&amp;", "&amp;VLOOKUP(A4,'WinBUGS output'!AC:AJ,8,FALSE)&amp;")"</f>
        <v>(1, 11)</v>
      </c>
      <c r="F4" s="7">
        <v>9</v>
      </c>
      <c r="G4" s="4" t="str">
        <f>VLOOKUP(F4,'WinBUGS output'!E:F,2,FALSE)</f>
        <v>Behavioural, cognitive, or CBT groups</v>
      </c>
      <c r="H4" s="6">
        <f>VLOOKUP(F4,'WinBUGS output'!AN:AU,7,FALSE)</f>
        <v>4</v>
      </c>
      <c r="I4" s="6" t="str">
        <f>"("&amp;VLOOKUP(F4,'WinBUGS output'!AN:AU,6,FALSE)&amp;", "&amp;VLOOKUP(F4,'WinBUGS output'!AN:AU,8,FALSE)&amp;")"</f>
        <v>(1, 9)</v>
      </c>
    </row>
    <row r="5" spans="1:9" x14ac:dyDescent="0.25">
      <c r="A5" s="7">
        <v>12</v>
      </c>
      <c r="B5" s="6" t="str">
        <f>VLOOKUP(A5,'WinBUGS output'!B:C,2,FALSE)</f>
        <v>CBT individual (over 15 sessions)</v>
      </c>
      <c r="C5" s="6">
        <f>VLOOKUP(A5,'WinBUGS output'!AC:AJ,7,FALSE)</f>
        <v>6</v>
      </c>
      <c r="D5" s="6" t="str">
        <f>"("&amp;VLOOKUP(A5,'WinBUGS output'!AC:AJ,6,FALSE)&amp;", "&amp;VLOOKUP(A5,'WinBUGS output'!AC:AJ,8,FALSE)&amp;")"</f>
        <v>(1, 17)</v>
      </c>
      <c r="F5" s="7">
        <v>8</v>
      </c>
      <c r="G5" s="4" t="str">
        <f>VLOOKUP(F5,'WinBUGS output'!E:F,2,FALSE)</f>
        <v>Cognitive and cognitive behavioural therapies (individual)</v>
      </c>
      <c r="H5" s="6">
        <f>VLOOKUP(F5,'WinBUGS output'!AN:AU,7,FALSE)</f>
        <v>6</v>
      </c>
      <c r="I5" s="6" t="str">
        <f>"("&amp;VLOOKUP(F5,'WinBUGS output'!AN:AU,6,FALSE)&amp;", "&amp;VLOOKUP(F5,'WinBUGS output'!AN:AU,8,FALSE)&amp;")"</f>
        <v>(1, 13)</v>
      </c>
    </row>
    <row r="6" spans="1:9" x14ac:dyDescent="0.25">
      <c r="A6" s="7">
        <v>16</v>
      </c>
      <c r="B6" s="6" t="str">
        <f>VLOOKUP(A6,'WinBUGS output'!B:C,2,FALSE)</f>
        <v>Short-term psychodynamic psychotherapy individual + any SSRI</v>
      </c>
      <c r="C6" s="6">
        <f>VLOOKUP(A6,'WinBUGS output'!AC:AJ,7,FALSE)</f>
        <v>6</v>
      </c>
      <c r="D6" s="6" t="str">
        <f>"("&amp;VLOOKUP(A6,'WinBUGS output'!AC:AJ,6,FALSE)&amp;", "&amp;VLOOKUP(A6,'WinBUGS output'!AC:AJ,8,FALSE)&amp;")"</f>
        <v>(1, 17)</v>
      </c>
      <c r="F6" s="7">
        <v>10</v>
      </c>
      <c r="G6" s="4" t="str">
        <f>VLOOKUP(F6,'WinBUGS output'!E:F,2,FALSE)</f>
        <v>Combined (Cognitive and cognitive behavioural therapies individual + AD)</v>
      </c>
      <c r="H6" s="6">
        <f>VLOOKUP(F6,'WinBUGS output'!AN:AU,7,FALSE)</f>
        <v>6</v>
      </c>
      <c r="I6" s="6" t="str">
        <f>"("&amp;VLOOKUP(F6,'WinBUGS output'!AN:AU,6,FALSE)&amp;", "&amp;VLOOKUP(F6,'WinBUGS output'!AN:AU,8,FALSE)&amp;")"</f>
        <v>(1, 13)</v>
      </c>
    </row>
    <row r="7" spans="1:9" x14ac:dyDescent="0.25">
      <c r="A7" s="7">
        <v>1</v>
      </c>
      <c r="B7" s="6" t="str">
        <f>VLOOKUP(A7,'WinBUGS output'!B:C,2,FALSE)</f>
        <v>Pill placebo</v>
      </c>
      <c r="C7" s="6">
        <f>VLOOKUP(A7,'WinBUGS output'!AC:AJ,7,FALSE)</f>
        <v>6</v>
      </c>
      <c r="D7" s="6" t="str">
        <f>"("&amp;VLOOKUP(A7,'WinBUGS output'!AC:AJ,6,FALSE)&amp;", "&amp;VLOOKUP(A7,'WinBUGS output'!AC:AJ,8,FALSE)&amp;")"</f>
        <v>(3, 9)</v>
      </c>
      <c r="F7" s="7">
        <v>12</v>
      </c>
      <c r="G7" s="4" t="str">
        <f>VLOOKUP(F7,'WinBUGS output'!E:F,2,FALSE)</f>
        <v>Combined (Short-term psychodynamic psychotherapies + AD)</v>
      </c>
      <c r="H7" s="6">
        <f>VLOOKUP(F7,'WinBUGS output'!AN:AU,7,FALSE)</f>
        <v>6</v>
      </c>
      <c r="I7" s="6" t="str">
        <f>"("&amp;VLOOKUP(F7,'WinBUGS output'!AN:AU,6,FALSE)&amp;", "&amp;VLOOKUP(F7,'WinBUGS output'!AN:AU,8,FALSE)&amp;")"</f>
        <v>(1, 13)</v>
      </c>
    </row>
    <row r="8" spans="1:9" x14ac:dyDescent="0.25">
      <c r="A8" s="7">
        <v>14</v>
      </c>
      <c r="B8" s="6" t="str">
        <f>VLOOKUP(A8,'WinBUGS output'!B:C,2,FALSE)</f>
        <v>CBT individual (over 15 sessions) + imipramine</v>
      </c>
      <c r="C8" s="6">
        <f>VLOOKUP(A8,'WinBUGS output'!AC:AJ,7,FALSE)</f>
        <v>7</v>
      </c>
      <c r="D8" s="6" t="str">
        <f>"("&amp;VLOOKUP(A8,'WinBUGS output'!AC:AJ,6,FALSE)&amp;", "&amp;VLOOKUP(A8,'WinBUGS output'!AC:AJ,8,FALSE)&amp;")"</f>
        <v>(1, 17)</v>
      </c>
      <c r="F8" s="7">
        <v>1</v>
      </c>
      <c r="G8" s="4" t="str">
        <f>VLOOKUP(F8,'WinBUGS output'!E:F,2,FALSE)</f>
        <v>Pill placebo</v>
      </c>
      <c r="H8" s="6">
        <f>VLOOKUP(F8,'WinBUGS output'!AN:AU,7,FALSE)</f>
        <v>6</v>
      </c>
      <c r="I8" s="6" t="str">
        <f>"("&amp;VLOOKUP(F8,'WinBUGS output'!AN:AU,6,FALSE)&amp;", "&amp;VLOOKUP(F8,'WinBUGS output'!AN:AU,8,FALSE)&amp;")"</f>
        <v>(3, 8)</v>
      </c>
    </row>
    <row r="9" spans="1:9" x14ac:dyDescent="0.25">
      <c r="A9" s="7">
        <v>17</v>
      </c>
      <c r="B9" s="6" t="str">
        <f>VLOOKUP(A9,'WinBUGS output'!B:C,2,FALSE)</f>
        <v>Exercise + Sertraline</v>
      </c>
      <c r="C9" s="6">
        <f>VLOOKUP(A9,'WinBUGS output'!AC:AJ,7,FALSE)</f>
        <v>7</v>
      </c>
      <c r="D9" s="6" t="str">
        <f>"("&amp;VLOOKUP(A9,'WinBUGS output'!AC:AJ,6,FALSE)&amp;", "&amp;VLOOKUP(A9,'WinBUGS output'!AC:AJ,8,FALSE)&amp;")"</f>
        <v>(2, 16)</v>
      </c>
      <c r="F9" s="7">
        <v>13</v>
      </c>
      <c r="G9" s="4" t="str">
        <f>VLOOKUP(F9,'WinBUGS output'!E:F,2,FALSE)</f>
        <v>Combined (Exercise + AD/CBT)</v>
      </c>
      <c r="H9" s="6">
        <f>VLOOKUP(F9,'WinBUGS output'!AN:AU,7,FALSE)</f>
        <v>7</v>
      </c>
      <c r="I9" s="6" t="str">
        <f>"("&amp;VLOOKUP(F9,'WinBUGS output'!AN:AU,6,FALSE)&amp;", "&amp;VLOOKUP(F9,'WinBUGS output'!AN:AU,8,FALSE)&amp;")"</f>
        <v>(2, 12)</v>
      </c>
    </row>
    <row r="10" spans="1:9" x14ac:dyDescent="0.25">
      <c r="A10" s="7">
        <v>7</v>
      </c>
      <c r="B10" s="6" t="str">
        <f>VLOOKUP(A10,'WinBUGS output'!B:C,2,FALSE)</f>
        <v>Fluoxetine</v>
      </c>
      <c r="C10" s="6">
        <f>VLOOKUP(A10,'WinBUGS output'!AC:AJ,7,FALSE)</f>
        <v>9</v>
      </c>
      <c r="D10" s="6" t="str">
        <f>"("&amp;VLOOKUP(A10,'WinBUGS output'!AC:AJ,6,FALSE)&amp;", "&amp;VLOOKUP(A10,'WinBUGS output'!AC:AJ,8,FALSE)&amp;")"</f>
        <v>(5, 12)</v>
      </c>
      <c r="F10" s="7">
        <v>4</v>
      </c>
      <c r="G10" s="4" t="str">
        <f>VLOOKUP(F10,'WinBUGS output'!E:F,2,FALSE)</f>
        <v>SSRI</v>
      </c>
      <c r="H10" s="6">
        <f>VLOOKUP(F10,'WinBUGS output'!AN:AU,7,FALSE)</f>
        <v>8</v>
      </c>
      <c r="I10" s="6" t="str">
        <f>"("&amp;VLOOKUP(F10,'WinBUGS output'!AN:AU,6,FALSE)&amp;", "&amp;VLOOKUP(F10,'WinBUGS output'!AN:AU,8,FALSE)&amp;")"</f>
        <v>(6, 11)</v>
      </c>
    </row>
    <row r="11" spans="1:9" x14ac:dyDescent="0.25">
      <c r="A11" s="7">
        <v>6</v>
      </c>
      <c r="B11" s="6" t="str">
        <f>VLOOKUP(A11,'WinBUGS output'!B:C,2,FALSE)</f>
        <v>Escitalopram</v>
      </c>
      <c r="C11" s="6">
        <f>VLOOKUP(A11,'WinBUGS output'!AC:AJ,7,FALSE)</f>
        <v>9</v>
      </c>
      <c r="D11" s="6" t="str">
        <f>"("&amp;VLOOKUP(A11,'WinBUGS output'!AC:AJ,6,FALSE)&amp;", "&amp;VLOOKUP(A11,'WinBUGS output'!AC:AJ,8,FALSE)&amp;")"</f>
        <v>(5, 13)</v>
      </c>
      <c r="F11" s="7">
        <v>5</v>
      </c>
      <c r="G11" s="4" t="str">
        <f>VLOOKUP(F11,'WinBUGS output'!E:F,2,FALSE)</f>
        <v>Mirtazapine</v>
      </c>
      <c r="H11" s="6">
        <f>VLOOKUP(F11,'WinBUGS output'!AN:AU,7,FALSE)</f>
        <v>10</v>
      </c>
      <c r="I11" s="6" t="str">
        <f>"("&amp;VLOOKUP(F11,'WinBUGS output'!AN:AU,6,FALSE)&amp;", "&amp;VLOOKUP(F11,'WinBUGS output'!AN:AU,8,FALSE)&amp;")"</f>
        <v>(4, 13)</v>
      </c>
    </row>
    <row r="12" spans="1:9" x14ac:dyDescent="0.25">
      <c r="A12" s="7">
        <v>5</v>
      </c>
      <c r="B12" s="6" t="str">
        <f>VLOOKUP(A12,'WinBUGS output'!B:C,2,FALSE)</f>
        <v>Citalopram</v>
      </c>
      <c r="C12" s="6">
        <f>VLOOKUP(A12,'WinBUGS output'!AC:AJ,7,FALSE)</f>
        <v>10</v>
      </c>
      <c r="D12" s="6" t="str">
        <f>"("&amp;VLOOKUP(A12,'WinBUGS output'!AC:AJ,6,FALSE)&amp;", "&amp;VLOOKUP(A12,'WinBUGS output'!AC:AJ,8,FALSE)&amp;")"</f>
        <v>(6, 14)</v>
      </c>
      <c r="F12" s="7">
        <v>3</v>
      </c>
      <c r="G12" s="4" t="str">
        <f>VLOOKUP(F12,'WinBUGS output'!E:F,2,FALSE)</f>
        <v>TCA</v>
      </c>
      <c r="H12" s="6">
        <f>VLOOKUP(F12,'WinBUGS output'!AN:AU,7,FALSE)</f>
        <v>11</v>
      </c>
      <c r="I12" s="6" t="str">
        <f>"("&amp;VLOOKUP(F12,'WinBUGS output'!AN:AU,6,FALSE)&amp;", "&amp;VLOOKUP(F12,'WinBUGS output'!AN:AU,8,FALSE)&amp;")"</f>
        <v>(8, 13)</v>
      </c>
    </row>
    <row r="13" spans="1:9" x14ac:dyDescent="0.25">
      <c r="A13" s="7">
        <v>9</v>
      </c>
      <c r="B13" s="6" t="str">
        <f>VLOOKUP(A13,'WinBUGS output'!B:C,2,FALSE)</f>
        <v>Mirtazapine</v>
      </c>
      <c r="C13" s="6">
        <f>VLOOKUP(A13,'WinBUGS output'!AC:AJ,7,FALSE)</f>
        <v>12</v>
      </c>
      <c r="D13" s="6" t="str">
        <f>"("&amp;VLOOKUP(A13,'WinBUGS output'!AC:AJ,6,FALSE)&amp;", "&amp;VLOOKUP(A13,'WinBUGS output'!AC:AJ,8,FALSE)&amp;")"</f>
        <v>(4, 17)</v>
      </c>
      <c r="F13" s="7">
        <v>6</v>
      </c>
      <c r="G13" s="4" t="str">
        <f>VLOOKUP(F13,'WinBUGS output'!E:F,2,FALSE)</f>
        <v>Short-term psychodynamic psychotherapies</v>
      </c>
      <c r="H13" s="6">
        <f>VLOOKUP(F13,'WinBUGS output'!AN:AU,7,FALSE)</f>
        <v>12</v>
      </c>
      <c r="I13" s="6" t="str">
        <f>"("&amp;VLOOKUP(F13,'WinBUGS output'!AN:AU,6,FALSE)&amp;", "&amp;VLOOKUP(F13,'WinBUGS output'!AN:AU,8,FALSE)&amp;")"</f>
        <v>(4, 13)</v>
      </c>
    </row>
    <row r="14" spans="1:9" x14ac:dyDescent="0.25">
      <c r="A14" s="7">
        <v>8</v>
      </c>
      <c r="B14" s="6" t="str">
        <f>VLOOKUP(A14,'WinBUGS output'!B:C,2,FALSE)</f>
        <v>Sertraline</v>
      </c>
      <c r="C14" s="6">
        <f>VLOOKUP(A14,'WinBUGS output'!AC:AJ,7,FALSE)</f>
        <v>12</v>
      </c>
      <c r="D14" s="6" t="str">
        <f>"("&amp;VLOOKUP(A14,'WinBUGS output'!AC:AJ,6,FALSE)&amp;", "&amp;VLOOKUP(A14,'WinBUGS output'!AC:AJ,8,FALSE)&amp;")"</f>
        <v>(9, 15)</v>
      </c>
      <c r="F14" s="7">
        <v>11</v>
      </c>
      <c r="G14" s="4" t="str">
        <f>VLOOKUP(F14,'WinBUGS output'!E:F,2,FALSE)</f>
        <v>Combined (Problem solving + AD)</v>
      </c>
      <c r="H14" s="6">
        <f>VLOOKUP(F14,'WinBUGS output'!AN:AU,7,FALSE)</f>
        <v>12</v>
      </c>
      <c r="I14" s="6" t="str">
        <f>"("&amp;VLOOKUP(F14,'WinBUGS output'!AN:AU,6,FALSE)&amp;", "&amp;VLOOKUP(F14,'WinBUGS output'!AN:AU,8,FALSE)&amp;")"</f>
        <v>(5, 13)</v>
      </c>
    </row>
    <row r="15" spans="1:9" x14ac:dyDescent="0.25">
      <c r="A15" s="7">
        <v>4</v>
      </c>
      <c r="B15" s="6" t="str">
        <f>VLOOKUP(A15,'WinBUGS output'!B:C,2,FALSE)</f>
        <v>Lofepramine</v>
      </c>
      <c r="C15" s="6">
        <f>VLOOKUP(A15,'WinBUGS output'!AC:AJ,7,FALSE)</f>
        <v>14</v>
      </c>
      <c r="D15" s="6" t="str">
        <f>"("&amp;VLOOKUP(A15,'WinBUGS output'!AC:AJ,6,FALSE)&amp;", "&amp;VLOOKUP(A15,'WinBUGS output'!AC:AJ,8,FALSE)&amp;")"</f>
        <v>(9, 17)</v>
      </c>
    </row>
    <row r="16" spans="1:9" x14ac:dyDescent="0.25">
      <c r="A16" s="7">
        <v>3</v>
      </c>
      <c r="B16" s="6" t="str">
        <f>VLOOKUP(A16,'WinBUGS output'!B:C,2,FALSE)</f>
        <v>Amitriptyline</v>
      </c>
      <c r="C16" s="6">
        <f>VLOOKUP(A16,'WinBUGS output'!AC:AJ,7,FALSE)</f>
        <v>15</v>
      </c>
      <c r="D16" s="6" t="str">
        <f>"("&amp;VLOOKUP(A16,'WinBUGS output'!AC:AJ,6,FALSE)&amp;", "&amp;VLOOKUP(A16,'WinBUGS output'!AC:AJ,8,FALSE)&amp;")"</f>
        <v>(13, 17)</v>
      </c>
    </row>
    <row r="17" spans="1:4" x14ac:dyDescent="0.25">
      <c r="A17" s="7">
        <v>10</v>
      </c>
      <c r="B17" s="6" t="str">
        <f>VLOOKUP(A17,'WinBUGS output'!B:C,2,FALSE)</f>
        <v>Short-term psychodynamic psychotherapy individual</v>
      </c>
      <c r="C17" s="6">
        <f>VLOOKUP(A17,'WinBUGS output'!AC:AJ,7,FALSE)</f>
        <v>15</v>
      </c>
      <c r="D17" s="6" t="str">
        <f>"("&amp;VLOOKUP(A17,'WinBUGS output'!AC:AJ,6,FALSE)&amp;", "&amp;VLOOKUP(A17,'WinBUGS output'!AC:AJ,8,FALSE)&amp;")"</f>
        <v>(4, 17)</v>
      </c>
    </row>
    <row r="18" spans="1:4" x14ac:dyDescent="0.25">
      <c r="A18" s="7">
        <v>15</v>
      </c>
      <c r="B18" s="6" t="str">
        <f>VLOOKUP(A18,'WinBUGS output'!B:C,2,FALSE)</f>
        <v>Problem solving individual + any SSRI</v>
      </c>
      <c r="C18" s="6">
        <f>VLOOKUP(A18,'WinBUGS output'!AC:AJ,7,FALSE)</f>
        <v>15</v>
      </c>
      <c r="D18" s="6" t="str">
        <f>"("&amp;VLOOKUP(A18,'WinBUGS output'!AC:AJ,6,FALSE)&amp;", "&amp;VLOOKUP(A18,'WinBUGS output'!AC:AJ,8,FALSE)&amp;")"</f>
        <v>(5, 17)</v>
      </c>
    </row>
  </sheetData>
  <sortState ref="A2:D18">
    <sortCondition ref="C2:C18"/>
    <sortCondition ref="D2:D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75" zoomScaleNormal="75" workbookViewId="0">
      <selection activeCell="I12" sqref="I12"/>
    </sheetView>
  </sheetViews>
  <sheetFormatPr defaultRowHeight="15" x14ac:dyDescent="0.25"/>
  <cols>
    <col min="1" max="1" width="2.7109375" style="39" bestFit="1" customWidth="1"/>
    <col min="2" max="2" width="41.140625" style="39" customWidth="1"/>
    <col min="3" max="3" width="5.85546875" style="39" customWidth="1"/>
    <col min="4" max="4" width="37.85546875" style="39" customWidth="1"/>
    <col min="5" max="5" width="5" style="39" customWidth="1"/>
    <col min="6" max="6" width="6.42578125" style="39" customWidth="1"/>
  </cols>
  <sheetData>
    <row r="1" spans="1:6" x14ac:dyDescent="0.25">
      <c r="A1" s="30"/>
      <c r="B1" s="31" t="s">
        <v>1</v>
      </c>
      <c r="C1" s="31" t="s">
        <v>2</v>
      </c>
      <c r="D1" s="31" t="s">
        <v>3</v>
      </c>
      <c r="E1" s="32"/>
      <c r="F1" s="33" t="s">
        <v>2</v>
      </c>
    </row>
    <row r="2" spans="1:6" x14ac:dyDescent="0.25">
      <c r="A2" s="34">
        <v>1</v>
      </c>
      <c r="B2" s="40" t="s">
        <v>0</v>
      </c>
      <c r="C2" s="32">
        <v>631</v>
      </c>
      <c r="D2" s="40" t="s">
        <v>0</v>
      </c>
      <c r="E2" s="34">
        <v>1</v>
      </c>
      <c r="F2" s="35">
        <v>631</v>
      </c>
    </row>
    <row r="3" spans="1:6" x14ac:dyDescent="0.25">
      <c r="A3" s="34">
        <v>2</v>
      </c>
      <c r="B3" s="40" t="s">
        <v>51</v>
      </c>
      <c r="C3" s="32">
        <v>15</v>
      </c>
      <c r="D3" s="41" t="s">
        <v>51</v>
      </c>
      <c r="E3" s="34">
        <v>2</v>
      </c>
      <c r="F3" s="35">
        <v>15</v>
      </c>
    </row>
    <row r="4" spans="1:6" x14ac:dyDescent="0.25">
      <c r="A4" s="34">
        <v>3</v>
      </c>
      <c r="B4" s="40" t="s">
        <v>53</v>
      </c>
      <c r="C4" s="32">
        <v>201</v>
      </c>
      <c r="D4" s="41" t="s">
        <v>52</v>
      </c>
      <c r="E4" s="34">
        <v>3</v>
      </c>
      <c r="F4" s="35">
        <v>383</v>
      </c>
    </row>
    <row r="5" spans="1:6" x14ac:dyDescent="0.25">
      <c r="A5" s="34">
        <v>4</v>
      </c>
      <c r="B5" s="40" t="s">
        <v>54</v>
      </c>
      <c r="C5" s="32">
        <v>179</v>
      </c>
      <c r="D5" s="41"/>
      <c r="E5" s="34">
        <v>3</v>
      </c>
      <c r="F5" s="35"/>
    </row>
    <row r="6" spans="1:6" x14ac:dyDescent="0.25">
      <c r="A6" s="34">
        <v>5</v>
      </c>
      <c r="B6" s="40" t="s">
        <v>55</v>
      </c>
      <c r="C6" s="32">
        <v>3</v>
      </c>
      <c r="D6" s="41"/>
      <c r="E6" s="34">
        <v>3</v>
      </c>
      <c r="F6" s="35"/>
    </row>
    <row r="7" spans="1:6" x14ac:dyDescent="0.25">
      <c r="A7" s="34">
        <v>6</v>
      </c>
      <c r="B7" s="40" t="s">
        <v>100</v>
      </c>
      <c r="C7" s="32">
        <v>10</v>
      </c>
      <c r="D7" s="41" t="s">
        <v>56</v>
      </c>
      <c r="E7" s="34">
        <v>4</v>
      </c>
      <c r="F7" s="35">
        <v>704</v>
      </c>
    </row>
    <row r="8" spans="1:6" x14ac:dyDescent="0.25">
      <c r="A8" s="34">
        <v>7</v>
      </c>
      <c r="B8" s="40" t="s">
        <v>57</v>
      </c>
      <c r="C8" s="32">
        <v>45</v>
      </c>
      <c r="D8" s="41"/>
      <c r="E8" s="34">
        <v>4</v>
      </c>
      <c r="F8" s="35"/>
    </row>
    <row r="9" spans="1:6" x14ac:dyDescent="0.25">
      <c r="A9" s="34">
        <v>8</v>
      </c>
      <c r="B9" s="40" t="s">
        <v>58</v>
      </c>
      <c r="C9" s="32">
        <v>101</v>
      </c>
      <c r="D9" s="41"/>
      <c r="E9" s="34">
        <v>4</v>
      </c>
      <c r="F9" s="35"/>
    </row>
    <row r="10" spans="1:6" x14ac:dyDescent="0.25">
      <c r="A10" s="34">
        <v>9</v>
      </c>
      <c r="B10" s="40" t="s">
        <v>59</v>
      </c>
      <c r="C10" s="32">
        <v>231</v>
      </c>
      <c r="D10" s="41"/>
      <c r="E10" s="34">
        <v>4</v>
      </c>
      <c r="F10" s="35"/>
    </row>
    <row r="11" spans="1:6" x14ac:dyDescent="0.25">
      <c r="A11" s="34">
        <v>10</v>
      </c>
      <c r="B11" s="40" t="s">
        <v>60</v>
      </c>
      <c r="C11" s="32">
        <v>317</v>
      </c>
      <c r="D11" s="41"/>
      <c r="E11" s="34">
        <v>4</v>
      </c>
      <c r="F11" s="35"/>
    </row>
    <row r="12" spans="1:6" x14ac:dyDescent="0.25">
      <c r="A12" s="34">
        <v>11</v>
      </c>
      <c r="B12" s="40" t="s">
        <v>132</v>
      </c>
      <c r="C12" s="32">
        <v>18</v>
      </c>
      <c r="D12" s="41" t="s">
        <v>132</v>
      </c>
      <c r="E12" s="34">
        <v>5</v>
      </c>
      <c r="F12" s="35">
        <v>18</v>
      </c>
    </row>
    <row r="13" spans="1:6" ht="26.25" x14ac:dyDescent="0.25">
      <c r="A13" s="34">
        <v>12</v>
      </c>
      <c r="B13" s="40" t="s">
        <v>61</v>
      </c>
      <c r="C13" s="32">
        <v>5</v>
      </c>
      <c r="D13" s="41" t="s">
        <v>62</v>
      </c>
      <c r="E13" s="34">
        <v>6</v>
      </c>
      <c r="F13" s="35">
        <v>5</v>
      </c>
    </row>
    <row r="14" spans="1:6" x14ac:dyDescent="0.25">
      <c r="A14" s="34">
        <v>13</v>
      </c>
      <c r="B14" s="40" t="s">
        <v>101</v>
      </c>
      <c r="C14" s="32">
        <v>25</v>
      </c>
      <c r="D14" s="41" t="s">
        <v>63</v>
      </c>
      <c r="E14" s="34">
        <v>7</v>
      </c>
      <c r="F14" s="35">
        <v>25</v>
      </c>
    </row>
    <row r="15" spans="1:6" ht="26.25" x14ac:dyDescent="0.25">
      <c r="A15" s="34">
        <v>14</v>
      </c>
      <c r="B15" s="40" t="s">
        <v>65</v>
      </c>
      <c r="C15" s="32">
        <v>10</v>
      </c>
      <c r="D15" s="41" t="s">
        <v>64</v>
      </c>
      <c r="E15" s="34">
        <v>8</v>
      </c>
      <c r="F15" s="35">
        <v>10</v>
      </c>
    </row>
    <row r="16" spans="1:6" x14ac:dyDescent="0.25">
      <c r="A16" s="34">
        <v>15</v>
      </c>
      <c r="B16" s="40" t="s">
        <v>66</v>
      </c>
      <c r="C16" s="32">
        <v>28</v>
      </c>
      <c r="D16" s="41" t="s">
        <v>67</v>
      </c>
      <c r="E16" s="34">
        <v>9</v>
      </c>
      <c r="F16" s="35">
        <v>28</v>
      </c>
    </row>
    <row r="17" spans="1:6" ht="26.25" x14ac:dyDescent="0.25">
      <c r="A17" s="34">
        <v>16</v>
      </c>
      <c r="B17" s="40" t="s">
        <v>69</v>
      </c>
      <c r="C17" s="32">
        <v>10</v>
      </c>
      <c r="D17" s="41" t="s">
        <v>68</v>
      </c>
      <c r="E17" s="34">
        <v>10</v>
      </c>
      <c r="F17" s="35">
        <v>10</v>
      </c>
    </row>
    <row r="18" spans="1:6" x14ac:dyDescent="0.25">
      <c r="A18" s="34">
        <v>17</v>
      </c>
      <c r="B18" s="40" t="s">
        <v>102</v>
      </c>
      <c r="C18" s="32">
        <v>7</v>
      </c>
      <c r="D18" s="41" t="s">
        <v>103</v>
      </c>
      <c r="E18" s="34">
        <v>11</v>
      </c>
      <c r="F18" s="35">
        <v>7</v>
      </c>
    </row>
    <row r="19" spans="1:6" ht="26.25" x14ac:dyDescent="0.25">
      <c r="A19" s="34">
        <v>18</v>
      </c>
      <c r="B19" s="40" t="s">
        <v>71</v>
      </c>
      <c r="C19" s="32">
        <v>4</v>
      </c>
      <c r="D19" s="41" t="s">
        <v>70</v>
      </c>
      <c r="E19" s="34">
        <v>12</v>
      </c>
      <c r="F19" s="35">
        <v>4</v>
      </c>
    </row>
    <row r="20" spans="1:6" x14ac:dyDescent="0.25">
      <c r="A20" s="34">
        <v>19</v>
      </c>
      <c r="B20" s="40" t="s">
        <v>73</v>
      </c>
      <c r="C20" s="32">
        <v>12</v>
      </c>
      <c r="D20" s="41" t="s">
        <v>72</v>
      </c>
      <c r="E20" s="34">
        <v>13</v>
      </c>
      <c r="F20" s="35">
        <v>12</v>
      </c>
    </row>
    <row r="21" spans="1:6" x14ac:dyDescent="0.25">
      <c r="A21" s="36"/>
      <c r="B21" s="37"/>
      <c r="C21" s="37"/>
      <c r="D21" s="38"/>
      <c r="E21" s="36"/>
      <c r="F21" s="37"/>
    </row>
    <row r="22" spans="1:6" x14ac:dyDescent="0.25">
      <c r="A22" s="36"/>
      <c r="B22" s="37"/>
      <c r="C22" s="37"/>
      <c r="D22" s="38"/>
      <c r="E22" s="36"/>
      <c r="F22" s="37"/>
    </row>
    <row r="23" spans="1:6" x14ac:dyDescent="0.25">
      <c r="A23" s="36"/>
      <c r="B23" s="37"/>
      <c r="C23" s="37"/>
      <c r="D23" s="38"/>
      <c r="E23" s="36"/>
      <c r="F23" s="37"/>
    </row>
    <row r="24" spans="1:6" x14ac:dyDescent="0.25">
      <c r="A24" s="36"/>
      <c r="B24" s="37"/>
      <c r="C24" s="37"/>
      <c r="D24" s="38"/>
      <c r="E24" s="36"/>
      <c r="F24" s="37"/>
    </row>
    <row r="25" spans="1:6" x14ac:dyDescent="0.25">
      <c r="A25" s="36"/>
      <c r="B25" s="37"/>
      <c r="C25" s="37"/>
      <c r="D25" s="38"/>
      <c r="E25" s="36"/>
      <c r="F25" s="37"/>
    </row>
    <row r="26" spans="1:6" x14ac:dyDescent="0.25">
      <c r="A26" s="36"/>
      <c r="B26" s="37"/>
      <c r="C26" s="37"/>
      <c r="D26" s="38"/>
      <c r="E26" s="36"/>
      <c r="F26" s="37"/>
    </row>
    <row r="27" spans="1:6" x14ac:dyDescent="0.25">
      <c r="A27" s="36"/>
      <c r="B27" s="37"/>
      <c r="C27" s="37"/>
      <c r="D27" s="38"/>
      <c r="E27" s="36"/>
      <c r="F27" s="37"/>
    </row>
    <row r="28" spans="1:6" x14ac:dyDescent="0.25">
      <c r="A28" s="36"/>
      <c r="B28" s="37"/>
      <c r="C28" s="37"/>
      <c r="D28" s="38"/>
      <c r="E28" s="36"/>
      <c r="F28" s="37"/>
    </row>
    <row r="29" spans="1:6" x14ac:dyDescent="0.25">
      <c r="A29" s="36"/>
      <c r="B29" s="37"/>
      <c r="C29" s="37"/>
      <c r="D29" s="38"/>
      <c r="E29" s="36"/>
      <c r="F29" s="37"/>
    </row>
    <row r="30" spans="1:6" x14ac:dyDescent="0.25">
      <c r="A30" s="36"/>
      <c r="B30" s="37"/>
      <c r="C30" s="37"/>
      <c r="D30" s="38"/>
      <c r="E30" s="36"/>
      <c r="F30" s="37"/>
    </row>
    <row r="31" spans="1:6" x14ac:dyDescent="0.25">
      <c r="A31" s="36"/>
      <c r="B31" s="37"/>
      <c r="C31" s="37"/>
      <c r="D31" s="38"/>
      <c r="E31" s="36"/>
      <c r="F31" s="37"/>
    </row>
    <row r="32" spans="1:6" x14ac:dyDescent="0.25">
      <c r="A32" s="36"/>
      <c r="B32" s="37"/>
      <c r="C32" s="37"/>
      <c r="D32" s="38"/>
      <c r="E32" s="36"/>
      <c r="F32" s="37"/>
    </row>
    <row r="33" spans="1:6" x14ac:dyDescent="0.25">
      <c r="A33" s="36"/>
      <c r="B33" s="37"/>
      <c r="C33" s="37"/>
      <c r="D33" s="38"/>
      <c r="E33" s="36"/>
      <c r="F33" s="37"/>
    </row>
    <row r="34" spans="1:6" x14ac:dyDescent="0.25">
      <c r="A34" s="36"/>
      <c r="B34" s="37"/>
      <c r="C34" s="37"/>
      <c r="D34" s="38"/>
      <c r="E34" s="36"/>
      <c r="F34" s="37"/>
    </row>
    <row r="35" spans="1:6" x14ac:dyDescent="0.25">
      <c r="A35" s="36"/>
      <c r="B35" s="37"/>
      <c r="C35" s="37"/>
      <c r="D35" s="38"/>
      <c r="E35" s="36"/>
      <c r="F35" s="37"/>
    </row>
    <row r="36" spans="1:6" x14ac:dyDescent="0.25">
      <c r="A36" s="36"/>
      <c r="B36" s="37"/>
      <c r="C36" s="37"/>
      <c r="D36" s="38"/>
      <c r="E36" s="36"/>
      <c r="F36" s="37"/>
    </row>
    <row r="37" spans="1:6" x14ac:dyDescent="0.25">
      <c r="A37" s="36"/>
      <c r="B37" s="37"/>
      <c r="C37" s="37"/>
      <c r="D37" s="38"/>
      <c r="E37" s="36"/>
      <c r="F37" s="37"/>
    </row>
    <row r="38" spans="1:6" x14ac:dyDescent="0.25">
      <c r="A38" s="36"/>
      <c r="B38" s="37"/>
      <c r="C38" s="37"/>
      <c r="D38" s="38"/>
      <c r="E38" s="36"/>
      <c r="F38" s="37"/>
    </row>
    <row r="39" spans="1:6" x14ac:dyDescent="0.25">
      <c r="A39" s="36"/>
      <c r="B39" s="37"/>
      <c r="C39" s="37"/>
      <c r="D39" s="38"/>
      <c r="E39" s="36"/>
      <c r="F39" s="37"/>
    </row>
    <row r="40" spans="1:6" x14ac:dyDescent="0.25">
      <c r="A40" s="36"/>
      <c r="B40" s="37"/>
      <c r="C40" s="37"/>
      <c r="D40" s="38"/>
      <c r="E40" s="36"/>
      <c r="F40" s="37"/>
    </row>
    <row r="41" spans="1:6" x14ac:dyDescent="0.25">
      <c r="A41" s="36"/>
      <c r="B41" s="37"/>
      <c r="C41" s="37"/>
      <c r="D41" s="38"/>
      <c r="E41" s="36"/>
      <c r="F41" s="37"/>
    </row>
    <row r="42" spans="1:6" x14ac:dyDescent="0.25">
      <c r="A42" s="36"/>
      <c r="B42" s="37"/>
      <c r="C42" s="37"/>
      <c r="D42" s="38"/>
      <c r="E42" s="36"/>
      <c r="F42" s="3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defaultRowHeight="15" x14ac:dyDescent="0.25"/>
  <cols>
    <col min="1" max="1" width="12.28515625" customWidth="1"/>
    <col min="2" max="2" width="11.7109375" bestFit="1" customWidth="1"/>
    <col min="3" max="3" width="18.5703125" bestFit="1" customWidth="1"/>
    <col min="4" max="4" width="17.7109375" bestFit="1" customWidth="1"/>
    <col min="7" max="7" width="7" customWidth="1"/>
    <col min="8" max="8" width="6.85546875" bestFit="1" customWidth="1"/>
    <col min="9" max="9" width="18.5703125" bestFit="1" customWidth="1"/>
    <col min="10" max="10" width="17.7109375" bestFit="1" customWidth="1"/>
  </cols>
  <sheetData>
    <row r="1" spans="1:10" x14ac:dyDescent="0.25">
      <c r="A1" t="s">
        <v>20</v>
      </c>
      <c r="G1" t="s">
        <v>21</v>
      </c>
    </row>
    <row r="2" spans="1:10" x14ac:dyDescent="0.25">
      <c r="A2" t="s">
        <v>22</v>
      </c>
      <c r="B2" t="s">
        <v>23</v>
      </c>
      <c r="C2" t="s">
        <v>26</v>
      </c>
      <c r="D2" t="s">
        <v>27</v>
      </c>
      <c r="G2" t="s">
        <v>24</v>
      </c>
      <c r="H2" t="s">
        <v>25</v>
      </c>
      <c r="I2" t="s">
        <v>26</v>
      </c>
      <c r="J2" t="s">
        <v>27</v>
      </c>
    </row>
    <row r="3" spans="1:10" x14ac:dyDescent="0.25">
      <c r="A3">
        <v>1</v>
      </c>
      <c r="B3">
        <v>3</v>
      </c>
      <c r="C3">
        <v>357</v>
      </c>
      <c r="D3">
        <v>7</v>
      </c>
      <c r="G3">
        <v>1</v>
      </c>
      <c r="H3">
        <v>3</v>
      </c>
      <c r="I3">
        <v>541</v>
      </c>
      <c r="J3">
        <v>11</v>
      </c>
    </row>
    <row r="4" spans="1:10" x14ac:dyDescent="0.25">
      <c r="A4">
        <v>1</v>
      </c>
      <c r="B4">
        <v>4</v>
      </c>
      <c r="C4">
        <v>184</v>
      </c>
      <c r="D4">
        <v>4</v>
      </c>
      <c r="G4">
        <v>1</v>
      </c>
      <c r="H4">
        <v>4</v>
      </c>
      <c r="I4">
        <v>1103</v>
      </c>
      <c r="J4">
        <v>15</v>
      </c>
    </row>
    <row r="5" spans="1:10" x14ac:dyDescent="0.25">
      <c r="A5">
        <v>1</v>
      </c>
      <c r="B5">
        <v>7</v>
      </c>
      <c r="C5">
        <v>73</v>
      </c>
      <c r="D5">
        <v>2</v>
      </c>
      <c r="G5">
        <v>1</v>
      </c>
      <c r="H5">
        <v>5</v>
      </c>
      <c r="I5">
        <v>44</v>
      </c>
      <c r="J5">
        <v>1</v>
      </c>
    </row>
    <row r="6" spans="1:10" x14ac:dyDescent="0.25">
      <c r="A6">
        <v>1</v>
      </c>
      <c r="B6">
        <v>8</v>
      </c>
      <c r="C6">
        <v>170</v>
      </c>
      <c r="D6">
        <v>2</v>
      </c>
      <c r="G6">
        <v>1</v>
      </c>
      <c r="H6">
        <v>9</v>
      </c>
      <c r="I6">
        <v>55</v>
      </c>
      <c r="J6">
        <v>1</v>
      </c>
    </row>
    <row r="7" spans="1:10" x14ac:dyDescent="0.25">
      <c r="A7">
        <v>1</v>
      </c>
      <c r="B7">
        <v>9</v>
      </c>
      <c r="C7">
        <v>325</v>
      </c>
      <c r="D7">
        <v>4</v>
      </c>
      <c r="G7">
        <v>2</v>
      </c>
      <c r="H7">
        <v>4</v>
      </c>
      <c r="I7">
        <v>23</v>
      </c>
      <c r="J7">
        <v>1</v>
      </c>
    </row>
    <row r="8" spans="1:10" x14ac:dyDescent="0.25">
      <c r="A8">
        <v>1</v>
      </c>
      <c r="B8">
        <v>10</v>
      </c>
      <c r="C8">
        <v>535</v>
      </c>
      <c r="D8">
        <v>7</v>
      </c>
      <c r="G8">
        <v>2</v>
      </c>
      <c r="H8">
        <v>13</v>
      </c>
      <c r="I8">
        <v>27</v>
      </c>
      <c r="J8">
        <v>1</v>
      </c>
    </row>
    <row r="9" spans="1:10" x14ac:dyDescent="0.25">
      <c r="A9">
        <v>1</v>
      </c>
      <c r="B9">
        <v>11</v>
      </c>
      <c r="C9">
        <v>44</v>
      </c>
      <c r="D9">
        <v>1</v>
      </c>
      <c r="G9">
        <v>3</v>
      </c>
      <c r="H9">
        <v>3</v>
      </c>
      <c r="I9">
        <v>5</v>
      </c>
      <c r="J9">
        <v>1</v>
      </c>
    </row>
    <row r="10" spans="1:10" x14ac:dyDescent="0.25">
      <c r="A10">
        <v>1</v>
      </c>
      <c r="B10">
        <v>15</v>
      </c>
      <c r="C10">
        <v>55</v>
      </c>
      <c r="D10">
        <v>1</v>
      </c>
      <c r="G10">
        <v>3</v>
      </c>
      <c r="H10">
        <v>4</v>
      </c>
      <c r="I10">
        <v>334</v>
      </c>
      <c r="J10">
        <v>5</v>
      </c>
    </row>
    <row r="11" spans="1:10" x14ac:dyDescent="0.25">
      <c r="A11">
        <v>2</v>
      </c>
      <c r="B11">
        <v>10</v>
      </c>
      <c r="C11">
        <v>23</v>
      </c>
      <c r="D11">
        <v>1</v>
      </c>
      <c r="G11">
        <v>3</v>
      </c>
      <c r="H11">
        <v>8</v>
      </c>
      <c r="I11">
        <v>36</v>
      </c>
      <c r="J11">
        <v>1</v>
      </c>
    </row>
    <row r="12" spans="1:10" x14ac:dyDescent="0.25">
      <c r="A12">
        <v>2</v>
      </c>
      <c r="B12">
        <v>19</v>
      </c>
      <c r="C12">
        <v>27</v>
      </c>
      <c r="D12">
        <v>1</v>
      </c>
      <c r="G12">
        <v>3</v>
      </c>
      <c r="H12">
        <v>10</v>
      </c>
      <c r="I12">
        <v>36</v>
      </c>
      <c r="J12">
        <v>1</v>
      </c>
    </row>
    <row r="13" spans="1:10" x14ac:dyDescent="0.25">
      <c r="A13">
        <v>3</v>
      </c>
      <c r="B13">
        <v>5</v>
      </c>
      <c r="C13">
        <v>5</v>
      </c>
      <c r="D13">
        <v>1</v>
      </c>
      <c r="G13">
        <v>4</v>
      </c>
      <c r="H13">
        <v>4</v>
      </c>
      <c r="I13">
        <v>262</v>
      </c>
      <c r="J13">
        <v>3</v>
      </c>
    </row>
    <row r="14" spans="1:10" x14ac:dyDescent="0.25">
      <c r="A14">
        <v>3</v>
      </c>
      <c r="B14">
        <v>9</v>
      </c>
      <c r="C14">
        <v>26</v>
      </c>
      <c r="D14">
        <v>1</v>
      </c>
      <c r="G14">
        <v>4</v>
      </c>
      <c r="H14">
        <v>6</v>
      </c>
      <c r="I14">
        <v>11</v>
      </c>
      <c r="J14">
        <v>1</v>
      </c>
    </row>
    <row r="15" spans="1:10" x14ac:dyDescent="0.25">
      <c r="A15">
        <v>3</v>
      </c>
      <c r="B15">
        <v>10</v>
      </c>
      <c r="C15">
        <v>210</v>
      </c>
      <c r="D15">
        <v>2</v>
      </c>
      <c r="G15">
        <v>4</v>
      </c>
      <c r="H15">
        <v>7</v>
      </c>
      <c r="I15">
        <v>39</v>
      </c>
      <c r="J15">
        <v>2</v>
      </c>
    </row>
    <row r="16" spans="1:10" x14ac:dyDescent="0.25">
      <c r="A16">
        <v>4</v>
      </c>
      <c r="B16">
        <v>9</v>
      </c>
      <c r="C16">
        <v>47</v>
      </c>
      <c r="D16">
        <v>1</v>
      </c>
      <c r="G16">
        <v>4</v>
      </c>
      <c r="H16">
        <v>9</v>
      </c>
      <c r="I16">
        <v>63</v>
      </c>
      <c r="J16">
        <v>1</v>
      </c>
    </row>
    <row r="17" spans="1:10" x14ac:dyDescent="0.25">
      <c r="A17">
        <v>4</v>
      </c>
      <c r="B17">
        <v>10</v>
      </c>
      <c r="C17">
        <v>51</v>
      </c>
      <c r="D17">
        <v>1</v>
      </c>
      <c r="G17">
        <v>4</v>
      </c>
      <c r="H17">
        <v>11</v>
      </c>
      <c r="I17">
        <v>14</v>
      </c>
      <c r="J17">
        <v>1</v>
      </c>
    </row>
    <row r="18" spans="1:10" x14ac:dyDescent="0.25">
      <c r="A18">
        <v>4</v>
      </c>
      <c r="B18">
        <v>14</v>
      </c>
      <c r="C18">
        <v>36</v>
      </c>
      <c r="D18">
        <v>1</v>
      </c>
      <c r="G18">
        <v>4</v>
      </c>
      <c r="H18">
        <v>12</v>
      </c>
      <c r="I18">
        <v>7</v>
      </c>
      <c r="J18">
        <v>1</v>
      </c>
    </row>
    <row r="19" spans="1:10" x14ac:dyDescent="0.25">
      <c r="A19">
        <v>4</v>
      </c>
      <c r="B19">
        <v>16</v>
      </c>
      <c r="C19">
        <v>36</v>
      </c>
      <c r="D19">
        <v>1</v>
      </c>
      <c r="G19">
        <v>4</v>
      </c>
      <c r="H19">
        <v>13</v>
      </c>
      <c r="I19">
        <v>20</v>
      </c>
      <c r="J19">
        <v>1</v>
      </c>
    </row>
    <row r="20" spans="1:10" x14ac:dyDescent="0.25">
      <c r="A20">
        <v>6</v>
      </c>
      <c r="B20">
        <v>13</v>
      </c>
      <c r="C20">
        <v>39</v>
      </c>
      <c r="D20">
        <v>2</v>
      </c>
      <c r="G20">
        <v>7</v>
      </c>
      <c r="H20">
        <v>7</v>
      </c>
      <c r="I20">
        <v>25</v>
      </c>
      <c r="J20">
        <v>1</v>
      </c>
    </row>
    <row r="21" spans="1:10" x14ac:dyDescent="0.25">
      <c r="A21">
        <v>6</v>
      </c>
      <c r="B21">
        <v>17</v>
      </c>
      <c r="C21">
        <v>14</v>
      </c>
      <c r="D21">
        <v>1</v>
      </c>
      <c r="G21">
        <v>7</v>
      </c>
      <c r="H21">
        <v>11</v>
      </c>
      <c r="I21">
        <v>39</v>
      </c>
      <c r="J21">
        <v>2</v>
      </c>
    </row>
    <row r="22" spans="1:10" x14ac:dyDescent="0.25">
      <c r="A22">
        <v>6</v>
      </c>
      <c r="B22">
        <v>18</v>
      </c>
      <c r="C22">
        <v>7</v>
      </c>
      <c r="D22">
        <v>1</v>
      </c>
      <c r="G22">
        <v>8</v>
      </c>
      <c r="H22">
        <v>10</v>
      </c>
      <c r="I22">
        <v>20</v>
      </c>
      <c r="J22">
        <v>1</v>
      </c>
    </row>
    <row r="23" spans="1:10" x14ac:dyDescent="0.25">
      <c r="A23">
        <v>9</v>
      </c>
      <c r="B23">
        <v>9</v>
      </c>
      <c r="C23">
        <v>262</v>
      </c>
      <c r="D23">
        <v>3</v>
      </c>
    </row>
    <row r="24" spans="1:10" x14ac:dyDescent="0.25">
      <c r="A24">
        <v>9</v>
      </c>
      <c r="B24">
        <v>12</v>
      </c>
      <c r="C24">
        <v>11</v>
      </c>
      <c r="D24">
        <v>1</v>
      </c>
    </row>
    <row r="25" spans="1:10" x14ac:dyDescent="0.25">
      <c r="A25">
        <v>10</v>
      </c>
      <c r="B25">
        <v>15</v>
      </c>
      <c r="C25">
        <v>63</v>
      </c>
      <c r="D25">
        <v>1</v>
      </c>
    </row>
    <row r="26" spans="1:10" x14ac:dyDescent="0.25">
      <c r="A26">
        <v>10</v>
      </c>
      <c r="B26">
        <v>19</v>
      </c>
      <c r="C26">
        <v>20</v>
      </c>
      <c r="D26">
        <v>1</v>
      </c>
    </row>
    <row r="27" spans="1:10" x14ac:dyDescent="0.25">
      <c r="A27">
        <v>13</v>
      </c>
      <c r="B27">
        <v>13</v>
      </c>
      <c r="C27">
        <v>25</v>
      </c>
      <c r="D27">
        <v>1</v>
      </c>
    </row>
    <row r="28" spans="1:10" x14ac:dyDescent="0.25">
      <c r="A28">
        <v>13</v>
      </c>
      <c r="B28">
        <v>17</v>
      </c>
      <c r="C28">
        <v>39</v>
      </c>
      <c r="D28">
        <v>2</v>
      </c>
    </row>
    <row r="29" spans="1:10" x14ac:dyDescent="0.25">
      <c r="A29">
        <v>14</v>
      </c>
      <c r="B29">
        <v>16</v>
      </c>
      <c r="C29">
        <v>20</v>
      </c>
      <c r="D29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M1" workbookViewId="0">
      <selection activeCell="Y5" sqref="Y5"/>
    </sheetView>
  </sheetViews>
  <sheetFormatPr defaultRowHeight="15" x14ac:dyDescent="0.25"/>
  <sheetData>
    <row r="1" spans="1:15" x14ac:dyDescent="0.25">
      <c r="A1" t="s">
        <v>18</v>
      </c>
      <c r="O1" t="s">
        <v>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workbookViewId="0">
      <selection activeCell="A36" sqref="A36"/>
    </sheetView>
  </sheetViews>
  <sheetFormatPr defaultRowHeight="15" x14ac:dyDescent="0.25"/>
  <sheetData>
    <row r="1" spans="1:24" x14ac:dyDescent="0.25">
      <c r="A1" s="27" t="s">
        <v>29</v>
      </c>
      <c r="B1" s="27" t="s">
        <v>30</v>
      </c>
      <c r="C1" s="27" t="s">
        <v>31</v>
      </c>
      <c r="D1" s="27" t="s">
        <v>32</v>
      </c>
      <c r="E1" s="27" t="s">
        <v>33</v>
      </c>
      <c r="F1" s="27" t="s">
        <v>34</v>
      </c>
      <c r="G1" s="27" t="s">
        <v>35</v>
      </c>
      <c r="H1" s="27" t="s">
        <v>36</v>
      </c>
      <c r="I1" s="27" t="s">
        <v>37</v>
      </c>
      <c r="J1" s="27" t="s">
        <v>38</v>
      </c>
      <c r="K1" s="27" t="s">
        <v>39</v>
      </c>
      <c r="L1" s="27" t="s">
        <v>40</v>
      </c>
      <c r="M1" s="27" t="s">
        <v>41</v>
      </c>
      <c r="N1" s="27" t="s">
        <v>42</v>
      </c>
      <c r="O1" s="27" t="s">
        <v>104</v>
      </c>
      <c r="P1" s="27" t="s">
        <v>105</v>
      </c>
      <c r="Q1" s="27" t="s">
        <v>43</v>
      </c>
      <c r="R1" s="27" t="s">
        <v>44</v>
      </c>
    </row>
    <row r="2" spans="1:24" x14ac:dyDescent="0.25">
      <c r="A2" s="27">
        <v>2</v>
      </c>
      <c r="B2" s="27">
        <v>1</v>
      </c>
      <c r="C2" s="27">
        <v>10</v>
      </c>
      <c r="D2" s="27" t="s">
        <v>45</v>
      </c>
      <c r="E2" s="27" t="s">
        <v>45</v>
      </c>
      <c r="F2" s="27" t="s">
        <v>45</v>
      </c>
      <c r="G2" s="27">
        <v>42</v>
      </c>
      <c r="H2" s="27">
        <v>40</v>
      </c>
      <c r="I2" s="27" t="s">
        <v>45</v>
      </c>
      <c r="J2" s="27" t="s">
        <v>45</v>
      </c>
      <c r="K2" s="27" t="s">
        <v>45</v>
      </c>
      <c r="L2" s="27">
        <v>0.5</v>
      </c>
      <c r="M2" s="27">
        <v>4.5</v>
      </c>
      <c r="N2" s="27" t="s">
        <v>45</v>
      </c>
      <c r="O2" s="27" t="s">
        <v>45</v>
      </c>
      <c r="P2" s="27" t="s">
        <v>45</v>
      </c>
      <c r="Q2" s="28" t="s">
        <v>43</v>
      </c>
      <c r="R2" s="27" t="s">
        <v>109</v>
      </c>
      <c r="S2" s="17"/>
    </row>
    <row r="3" spans="1:24" x14ac:dyDescent="0.25">
      <c r="A3" s="27">
        <v>2</v>
      </c>
      <c r="B3" s="27">
        <v>1</v>
      </c>
      <c r="C3" s="27">
        <v>4</v>
      </c>
      <c r="D3" s="27" t="s">
        <v>45</v>
      </c>
      <c r="E3" s="27" t="s">
        <v>45</v>
      </c>
      <c r="F3" s="27" t="s">
        <v>45</v>
      </c>
      <c r="G3" s="27">
        <v>13</v>
      </c>
      <c r="H3" s="27">
        <v>14</v>
      </c>
      <c r="I3" s="27" t="s">
        <v>45</v>
      </c>
      <c r="J3" s="27" t="s">
        <v>45</v>
      </c>
      <c r="K3" s="27" t="s">
        <v>45</v>
      </c>
      <c r="L3" s="27">
        <v>3</v>
      </c>
      <c r="M3" s="27">
        <v>2</v>
      </c>
      <c r="N3" s="27" t="s">
        <v>45</v>
      </c>
      <c r="O3" s="27" t="s">
        <v>45</v>
      </c>
      <c r="P3" s="27" t="s">
        <v>45</v>
      </c>
      <c r="Q3" s="28" t="s">
        <v>43</v>
      </c>
      <c r="R3" s="27" t="s">
        <v>110</v>
      </c>
    </row>
    <row r="4" spans="1:24" x14ac:dyDescent="0.25">
      <c r="A4" s="27">
        <v>2</v>
      </c>
      <c r="B4" s="27">
        <v>1</v>
      </c>
      <c r="C4" s="27">
        <v>7</v>
      </c>
      <c r="D4" s="27" t="s">
        <v>45</v>
      </c>
      <c r="E4" s="27" t="s">
        <v>45</v>
      </c>
      <c r="F4" s="27" t="s">
        <v>45</v>
      </c>
      <c r="G4" s="27">
        <v>8</v>
      </c>
      <c r="H4" s="27">
        <v>6</v>
      </c>
      <c r="I4" s="27" t="s">
        <v>45</v>
      </c>
      <c r="J4" s="27" t="s">
        <v>45</v>
      </c>
      <c r="K4" s="27" t="s">
        <v>45</v>
      </c>
      <c r="L4" s="27">
        <v>3</v>
      </c>
      <c r="M4" s="27">
        <v>2</v>
      </c>
      <c r="N4" s="27" t="s">
        <v>45</v>
      </c>
      <c r="O4" s="27" t="s">
        <v>45</v>
      </c>
      <c r="P4" s="27" t="s">
        <v>45</v>
      </c>
      <c r="Q4" s="28" t="s">
        <v>43</v>
      </c>
      <c r="R4" s="27" t="s">
        <v>111</v>
      </c>
    </row>
    <row r="5" spans="1:24" x14ac:dyDescent="0.25">
      <c r="A5" s="27">
        <v>2</v>
      </c>
      <c r="B5" s="27">
        <v>1</v>
      </c>
      <c r="C5" s="27">
        <v>9</v>
      </c>
      <c r="D5" s="27" t="s">
        <v>45</v>
      </c>
      <c r="E5" s="27" t="s">
        <v>45</v>
      </c>
      <c r="F5" s="27" t="s">
        <v>45</v>
      </c>
      <c r="G5" s="27">
        <v>65</v>
      </c>
      <c r="H5" s="27">
        <v>72</v>
      </c>
      <c r="I5" s="27" t="s">
        <v>45</v>
      </c>
      <c r="J5" s="27" t="s">
        <v>45</v>
      </c>
      <c r="K5" s="27" t="s">
        <v>45</v>
      </c>
      <c r="L5" s="27">
        <v>29</v>
      </c>
      <c r="M5" s="27">
        <v>39</v>
      </c>
      <c r="N5" s="27" t="s">
        <v>45</v>
      </c>
      <c r="O5" s="27" t="s">
        <v>45</v>
      </c>
      <c r="P5" s="27" t="s">
        <v>45</v>
      </c>
      <c r="Q5" s="28" t="s">
        <v>43</v>
      </c>
      <c r="R5" s="27" t="s">
        <v>106</v>
      </c>
    </row>
    <row r="6" spans="1:24" x14ac:dyDescent="0.25">
      <c r="A6" s="27">
        <v>2</v>
      </c>
      <c r="B6" s="27">
        <v>1</v>
      </c>
      <c r="C6" s="27">
        <v>4</v>
      </c>
      <c r="D6" s="27" t="s">
        <v>45</v>
      </c>
      <c r="E6" s="27" t="s">
        <v>45</v>
      </c>
      <c r="F6" s="27" t="s">
        <v>45</v>
      </c>
      <c r="G6" s="27">
        <v>36</v>
      </c>
      <c r="H6" s="27">
        <v>35</v>
      </c>
      <c r="I6" s="27" t="s">
        <v>45</v>
      </c>
      <c r="J6" s="27" t="s">
        <v>45</v>
      </c>
      <c r="K6" s="27" t="s">
        <v>45</v>
      </c>
      <c r="L6" s="27">
        <v>2</v>
      </c>
      <c r="M6" s="27">
        <v>17</v>
      </c>
      <c r="N6" s="27" t="s">
        <v>45</v>
      </c>
      <c r="O6" s="27" t="s">
        <v>45</v>
      </c>
      <c r="P6" s="27" t="s">
        <v>45</v>
      </c>
      <c r="Q6" s="28" t="s">
        <v>43</v>
      </c>
      <c r="R6" s="27" t="s">
        <v>112</v>
      </c>
    </row>
    <row r="7" spans="1:24" x14ac:dyDescent="0.25">
      <c r="A7" s="27">
        <v>2</v>
      </c>
      <c r="B7" s="27">
        <v>6</v>
      </c>
      <c r="C7" s="27">
        <v>18</v>
      </c>
      <c r="D7" s="27" t="s">
        <v>45</v>
      </c>
      <c r="E7" s="27" t="s">
        <v>45</v>
      </c>
      <c r="F7" s="27" t="s">
        <v>45</v>
      </c>
      <c r="G7" s="27">
        <v>3</v>
      </c>
      <c r="H7" s="27">
        <v>4</v>
      </c>
      <c r="I7" s="27" t="s">
        <v>45</v>
      </c>
      <c r="J7" s="27" t="s">
        <v>45</v>
      </c>
      <c r="K7" s="27" t="s">
        <v>45</v>
      </c>
      <c r="L7" s="27">
        <v>2</v>
      </c>
      <c r="M7" s="27">
        <v>2</v>
      </c>
      <c r="N7" s="27" t="s">
        <v>45</v>
      </c>
      <c r="O7" s="27" t="s">
        <v>45</v>
      </c>
      <c r="P7" s="27" t="s">
        <v>45</v>
      </c>
      <c r="Q7" s="28" t="s">
        <v>43</v>
      </c>
      <c r="R7" s="27" t="s">
        <v>133</v>
      </c>
    </row>
    <row r="8" spans="1:24" x14ac:dyDescent="0.25">
      <c r="A8" s="27">
        <v>2</v>
      </c>
      <c r="B8" s="27">
        <v>3</v>
      </c>
      <c r="C8" s="27">
        <v>9</v>
      </c>
      <c r="D8" s="27" t="s">
        <v>45</v>
      </c>
      <c r="E8" s="27" t="s">
        <v>45</v>
      </c>
      <c r="F8" s="27" t="s">
        <v>45</v>
      </c>
      <c r="G8" s="27">
        <v>17</v>
      </c>
      <c r="H8" s="27">
        <v>9</v>
      </c>
      <c r="I8" s="27" t="s">
        <v>45</v>
      </c>
      <c r="J8" s="27" t="s">
        <v>45</v>
      </c>
      <c r="K8" s="27" t="s">
        <v>45</v>
      </c>
      <c r="L8" s="27">
        <v>13</v>
      </c>
      <c r="M8" s="27">
        <v>3</v>
      </c>
      <c r="N8" s="27" t="s">
        <v>45</v>
      </c>
      <c r="O8" s="27" t="s">
        <v>45</v>
      </c>
      <c r="P8" s="27" t="s">
        <v>45</v>
      </c>
      <c r="Q8" s="28" t="s">
        <v>43</v>
      </c>
      <c r="R8" s="27" t="s">
        <v>113</v>
      </c>
    </row>
    <row r="9" spans="1:24" x14ac:dyDescent="0.25">
      <c r="A9" s="27">
        <v>2</v>
      </c>
      <c r="B9" s="27">
        <v>1</v>
      </c>
      <c r="C9" s="27">
        <v>3</v>
      </c>
      <c r="D9" s="27" t="s">
        <v>45</v>
      </c>
      <c r="E9" s="27" t="s">
        <v>45</v>
      </c>
      <c r="F9" s="27" t="s">
        <v>45</v>
      </c>
      <c r="G9" s="27">
        <v>21</v>
      </c>
      <c r="H9" s="27">
        <v>13</v>
      </c>
      <c r="I9" s="27" t="s">
        <v>45</v>
      </c>
      <c r="J9" s="27" t="s">
        <v>45</v>
      </c>
      <c r="K9" s="27" t="s">
        <v>45</v>
      </c>
      <c r="L9" s="27">
        <v>3</v>
      </c>
      <c r="M9" s="27">
        <v>11</v>
      </c>
      <c r="N9" s="27" t="s">
        <v>45</v>
      </c>
      <c r="O9" s="27" t="s">
        <v>45</v>
      </c>
      <c r="P9" s="27" t="s">
        <v>45</v>
      </c>
      <c r="Q9" s="28" t="s">
        <v>43</v>
      </c>
      <c r="R9" s="27" t="s">
        <v>114</v>
      </c>
    </row>
    <row r="10" spans="1:24" x14ac:dyDescent="0.25">
      <c r="A10" s="27">
        <v>2</v>
      </c>
      <c r="B10" s="27">
        <v>3</v>
      </c>
      <c r="C10" s="27">
        <v>5</v>
      </c>
      <c r="D10" s="27" t="s">
        <v>45</v>
      </c>
      <c r="E10" s="27" t="s">
        <v>45</v>
      </c>
      <c r="F10" s="27" t="s">
        <v>45</v>
      </c>
      <c r="G10" s="27">
        <v>2</v>
      </c>
      <c r="H10" s="27">
        <v>3</v>
      </c>
      <c r="I10" s="27" t="s">
        <v>45</v>
      </c>
      <c r="J10" s="27" t="s">
        <v>45</v>
      </c>
      <c r="K10" s="27" t="s">
        <v>45</v>
      </c>
      <c r="L10" s="27">
        <v>2</v>
      </c>
      <c r="M10" s="27">
        <v>2</v>
      </c>
      <c r="N10" s="27" t="s">
        <v>45</v>
      </c>
      <c r="O10" s="27" t="s">
        <v>45</v>
      </c>
      <c r="P10" s="27" t="s">
        <v>45</v>
      </c>
      <c r="Q10" s="28" t="s">
        <v>43</v>
      </c>
      <c r="R10" s="27" t="s">
        <v>115</v>
      </c>
    </row>
    <row r="11" spans="1:24" x14ac:dyDescent="0.25">
      <c r="A11" s="27">
        <v>2</v>
      </c>
      <c r="B11" s="27">
        <v>1</v>
      </c>
      <c r="C11" s="27">
        <v>8</v>
      </c>
      <c r="D11" s="27" t="s">
        <v>45</v>
      </c>
      <c r="E11" s="27" t="s">
        <v>45</v>
      </c>
      <c r="F11" s="27" t="s">
        <v>45</v>
      </c>
      <c r="G11" s="27">
        <v>29</v>
      </c>
      <c r="H11" s="27">
        <v>35</v>
      </c>
      <c r="I11" s="27" t="s">
        <v>45</v>
      </c>
      <c r="J11" s="27" t="s">
        <v>45</v>
      </c>
      <c r="K11" s="27" t="s">
        <v>45</v>
      </c>
      <c r="L11" s="27">
        <v>4</v>
      </c>
      <c r="M11" s="27">
        <v>8</v>
      </c>
      <c r="N11" s="27" t="s">
        <v>45</v>
      </c>
      <c r="O11" s="27" t="s">
        <v>45</v>
      </c>
      <c r="P11" s="27" t="s">
        <v>45</v>
      </c>
      <c r="Q11" s="28" t="s">
        <v>43</v>
      </c>
      <c r="R11" s="27" t="s">
        <v>46</v>
      </c>
    </row>
    <row r="12" spans="1:24" x14ac:dyDescent="0.25">
      <c r="A12" s="27">
        <v>2</v>
      </c>
      <c r="B12" s="27">
        <v>4</v>
      </c>
      <c r="C12" s="27">
        <v>10</v>
      </c>
      <c r="D12" s="27" t="s">
        <v>45</v>
      </c>
      <c r="E12" s="27" t="s">
        <v>45</v>
      </c>
      <c r="F12" s="27" t="s">
        <v>45</v>
      </c>
      <c r="G12" s="27">
        <v>23</v>
      </c>
      <c r="H12" s="27">
        <v>28</v>
      </c>
      <c r="I12" s="27" t="s">
        <v>45</v>
      </c>
      <c r="J12" s="27" t="s">
        <v>45</v>
      </c>
      <c r="K12" s="27" t="s">
        <v>45</v>
      </c>
      <c r="L12" s="27">
        <v>6</v>
      </c>
      <c r="M12" s="27">
        <v>9</v>
      </c>
      <c r="N12" s="27" t="s">
        <v>45</v>
      </c>
      <c r="O12" s="27" t="s">
        <v>45</v>
      </c>
      <c r="P12" s="27" t="s">
        <v>45</v>
      </c>
      <c r="Q12" s="28" t="s">
        <v>43</v>
      </c>
      <c r="R12" s="27" t="s">
        <v>116</v>
      </c>
    </row>
    <row r="13" spans="1:24" x14ac:dyDescent="0.25">
      <c r="A13" s="27">
        <v>2</v>
      </c>
      <c r="B13" s="27">
        <v>1</v>
      </c>
      <c r="C13" s="27">
        <v>3</v>
      </c>
      <c r="D13" s="27" t="s">
        <v>45</v>
      </c>
      <c r="E13" s="27" t="s">
        <v>45</v>
      </c>
      <c r="F13" s="27" t="s">
        <v>45</v>
      </c>
      <c r="G13" s="27">
        <v>4</v>
      </c>
      <c r="H13" s="27">
        <v>1</v>
      </c>
      <c r="I13" s="27" t="s">
        <v>45</v>
      </c>
      <c r="J13" s="27" t="s">
        <v>45</v>
      </c>
      <c r="K13" s="27" t="s">
        <v>45</v>
      </c>
      <c r="L13" s="27">
        <v>2</v>
      </c>
      <c r="M13" s="27">
        <v>1</v>
      </c>
      <c r="N13" s="27" t="s">
        <v>45</v>
      </c>
      <c r="O13" s="27" t="s">
        <v>45</v>
      </c>
      <c r="P13" s="27" t="s">
        <v>45</v>
      </c>
      <c r="Q13" s="28" t="s">
        <v>43</v>
      </c>
      <c r="R13" s="27" t="s">
        <v>117</v>
      </c>
    </row>
    <row r="14" spans="1:24" x14ac:dyDescent="0.25">
      <c r="A14" s="27">
        <v>2</v>
      </c>
      <c r="B14" s="27">
        <v>1</v>
      </c>
      <c r="C14" s="27">
        <v>7</v>
      </c>
      <c r="D14" s="27" t="s">
        <v>45</v>
      </c>
      <c r="E14" s="27" t="s">
        <v>45</v>
      </c>
      <c r="F14" s="27" t="s">
        <v>45</v>
      </c>
      <c r="G14" s="27">
        <v>20</v>
      </c>
      <c r="H14" s="27">
        <v>39</v>
      </c>
      <c r="I14" s="27" t="s">
        <v>45</v>
      </c>
      <c r="J14" s="27" t="s">
        <v>45</v>
      </c>
      <c r="K14" s="27" t="s">
        <v>45</v>
      </c>
      <c r="L14" s="27">
        <v>0.5</v>
      </c>
      <c r="M14" s="27">
        <v>5.5</v>
      </c>
      <c r="N14" s="27" t="s">
        <v>45</v>
      </c>
      <c r="O14" s="27" t="s">
        <v>45</v>
      </c>
      <c r="P14" s="27" t="s">
        <v>45</v>
      </c>
      <c r="Q14" s="28" t="s">
        <v>43</v>
      </c>
      <c r="R14" s="27" t="s">
        <v>118</v>
      </c>
    </row>
    <row r="15" spans="1:24" x14ac:dyDescent="0.25">
      <c r="A15" s="27">
        <v>2</v>
      </c>
      <c r="B15" s="27">
        <v>1</v>
      </c>
      <c r="C15" s="27">
        <v>4</v>
      </c>
      <c r="D15" s="27" t="s">
        <v>45</v>
      </c>
      <c r="E15" s="27" t="s">
        <v>45</v>
      </c>
      <c r="F15" s="27" t="s">
        <v>45</v>
      </c>
      <c r="G15" s="27">
        <v>31</v>
      </c>
      <c r="H15" s="27">
        <v>38</v>
      </c>
      <c r="I15" s="27" t="s">
        <v>45</v>
      </c>
      <c r="J15" s="27" t="s">
        <v>45</v>
      </c>
      <c r="K15" s="27" t="s">
        <v>45</v>
      </c>
      <c r="L15" s="27">
        <v>4</v>
      </c>
      <c r="M15" s="27">
        <v>10</v>
      </c>
      <c r="N15" s="27" t="s">
        <v>45</v>
      </c>
      <c r="O15" s="27" t="s">
        <v>45</v>
      </c>
      <c r="P15" s="27" t="s">
        <v>45</v>
      </c>
      <c r="Q15" s="28" t="s">
        <v>43</v>
      </c>
      <c r="R15" s="27" t="s">
        <v>119</v>
      </c>
      <c r="S15" s="26"/>
      <c r="T15" s="26"/>
      <c r="V15" s="26"/>
      <c r="W15" s="26"/>
      <c r="X15" s="26"/>
    </row>
    <row r="16" spans="1:24" x14ac:dyDescent="0.25">
      <c r="A16" s="27">
        <v>2</v>
      </c>
      <c r="B16" s="27">
        <v>1</v>
      </c>
      <c r="C16" s="27">
        <v>3</v>
      </c>
      <c r="D16" s="27" t="s">
        <v>45</v>
      </c>
      <c r="E16" s="27" t="s">
        <v>45</v>
      </c>
      <c r="F16" s="27" t="s">
        <v>45</v>
      </c>
      <c r="G16" s="27">
        <v>15</v>
      </c>
      <c r="H16" s="27">
        <v>24</v>
      </c>
      <c r="I16" s="27" t="s">
        <v>45</v>
      </c>
      <c r="J16" s="27" t="s">
        <v>45</v>
      </c>
      <c r="K16" s="27" t="s">
        <v>45</v>
      </c>
      <c r="L16" s="27">
        <v>0.5</v>
      </c>
      <c r="M16" s="27">
        <v>18.5</v>
      </c>
      <c r="N16" s="27" t="s">
        <v>45</v>
      </c>
      <c r="O16" s="27" t="s">
        <v>45</v>
      </c>
      <c r="P16" s="27" t="s">
        <v>45</v>
      </c>
      <c r="Q16" s="28" t="s">
        <v>43</v>
      </c>
      <c r="R16" s="27" t="s">
        <v>120</v>
      </c>
      <c r="S16" s="26"/>
      <c r="T16" s="26"/>
      <c r="V16" s="26"/>
      <c r="W16" s="26"/>
      <c r="X16" s="26"/>
    </row>
    <row r="17" spans="1:24" x14ac:dyDescent="0.25">
      <c r="A17" s="27">
        <v>2</v>
      </c>
      <c r="B17" s="27">
        <v>1</v>
      </c>
      <c r="C17" s="27">
        <v>8</v>
      </c>
      <c r="D17" s="27" t="s">
        <v>45</v>
      </c>
      <c r="E17" s="27" t="s">
        <v>45</v>
      </c>
      <c r="F17" s="27" t="s">
        <v>45</v>
      </c>
      <c r="G17" s="27">
        <v>40</v>
      </c>
      <c r="H17" s="27">
        <v>66</v>
      </c>
      <c r="I17" s="27" t="s">
        <v>45</v>
      </c>
      <c r="J17" s="27" t="s">
        <v>45</v>
      </c>
      <c r="K17" s="27" t="s">
        <v>45</v>
      </c>
      <c r="L17" s="27">
        <v>8</v>
      </c>
      <c r="M17" s="27">
        <v>14</v>
      </c>
      <c r="N17" s="27" t="s">
        <v>45</v>
      </c>
      <c r="O17" s="27" t="s">
        <v>45</v>
      </c>
      <c r="P17" s="27" t="s">
        <v>45</v>
      </c>
      <c r="Q17" s="28" t="s">
        <v>43</v>
      </c>
      <c r="R17" s="27" t="s">
        <v>47</v>
      </c>
      <c r="S17" s="26"/>
      <c r="T17" s="26"/>
      <c r="V17" s="26"/>
      <c r="W17" s="26"/>
      <c r="X17" s="26"/>
    </row>
    <row r="18" spans="1:24" x14ac:dyDescent="0.25">
      <c r="A18" s="27">
        <v>2</v>
      </c>
      <c r="B18" s="27">
        <v>4</v>
      </c>
      <c r="C18" s="27">
        <v>9</v>
      </c>
      <c r="D18" s="27" t="s">
        <v>45</v>
      </c>
      <c r="E18" s="27" t="s">
        <v>45</v>
      </c>
      <c r="F18" s="27" t="s">
        <v>45</v>
      </c>
      <c r="G18" s="27">
        <v>34</v>
      </c>
      <c r="H18" s="27">
        <v>13</v>
      </c>
      <c r="I18" s="27" t="s">
        <v>45</v>
      </c>
      <c r="J18" s="27" t="s">
        <v>45</v>
      </c>
      <c r="K18" s="27" t="s">
        <v>45</v>
      </c>
      <c r="L18" s="27">
        <v>27</v>
      </c>
      <c r="M18" s="27">
        <v>6</v>
      </c>
      <c r="N18" s="27" t="s">
        <v>45</v>
      </c>
      <c r="O18" s="27" t="s">
        <v>45</v>
      </c>
      <c r="P18" s="27" t="s">
        <v>45</v>
      </c>
      <c r="Q18" s="28" t="s">
        <v>43</v>
      </c>
      <c r="R18" s="27" t="s">
        <v>48</v>
      </c>
      <c r="S18" s="17"/>
      <c r="T18" s="18"/>
      <c r="U18" s="17"/>
      <c r="V18" s="17"/>
      <c r="W18" s="17"/>
      <c r="X18" s="17"/>
    </row>
    <row r="19" spans="1:24" x14ac:dyDescent="0.25">
      <c r="A19" s="27">
        <v>2</v>
      </c>
      <c r="B19" s="27">
        <v>1</v>
      </c>
      <c r="C19" s="27">
        <v>10</v>
      </c>
      <c r="D19" s="27" t="s">
        <v>45</v>
      </c>
      <c r="E19" s="27" t="s">
        <v>45</v>
      </c>
      <c r="F19" s="27" t="s">
        <v>45</v>
      </c>
      <c r="G19" s="27">
        <v>65</v>
      </c>
      <c r="H19" s="27">
        <v>87</v>
      </c>
      <c r="I19" s="27" t="s">
        <v>45</v>
      </c>
      <c r="J19" s="27" t="s">
        <v>45</v>
      </c>
      <c r="K19" s="27" t="s">
        <v>45</v>
      </c>
      <c r="L19" s="27">
        <v>15</v>
      </c>
      <c r="M19" s="27">
        <v>52</v>
      </c>
      <c r="N19" s="27" t="s">
        <v>45</v>
      </c>
      <c r="O19" s="27" t="s">
        <v>45</v>
      </c>
      <c r="P19" s="27" t="s">
        <v>45</v>
      </c>
      <c r="Q19" s="28" t="s">
        <v>43</v>
      </c>
      <c r="R19" s="27" t="s">
        <v>121</v>
      </c>
    </row>
    <row r="20" spans="1:24" x14ac:dyDescent="0.25">
      <c r="A20" s="27">
        <v>2</v>
      </c>
      <c r="B20" s="27">
        <v>1</v>
      </c>
      <c r="C20" s="27">
        <v>4</v>
      </c>
      <c r="D20" s="27" t="s">
        <v>45</v>
      </c>
      <c r="E20" s="27" t="s">
        <v>45</v>
      </c>
      <c r="F20" s="27" t="s">
        <v>45</v>
      </c>
      <c r="G20" s="27">
        <v>8</v>
      </c>
      <c r="H20" s="27">
        <v>9</v>
      </c>
      <c r="I20" s="27" t="s">
        <v>45</v>
      </c>
      <c r="J20" s="27" t="s">
        <v>45</v>
      </c>
      <c r="K20" s="27" t="s">
        <v>45</v>
      </c>
      <c r="L20" s="27">
        <v>0.5</v>
      </c>
      <c r="M20" s="27">
        <v>4.5</v>
      </c>
      <c r="N20" s="27" t="s">
        <v>45</v>
      </c>
      <c r="O20" s="27" t="s">
        <v>45</v>
      </c>
      <c r="P20" s="27" t="s">
        <v>45</v>
      </c>
      <c r="Q20" s="28" t="s">
        <v>43</v>
      </c>
      <c r="R20" s="27" t="s">
        <v>122</v>
      </c>
    </row>
    <row r="21" spans="1:24" x14ac:dyDescent="0.25">
      <c r="A21" s="27">
        <v>2</v>
      </c>
      <c r="B21" s="27">
        <v>9</v>
      </c>
      <c r="C21" s="27">
        <v>12</v>
      </c>
      <c r="D21" s="27" t="s">
        <v>45</v>
      </c>
      <c r="E21" s="27" t="s">
        <v>45</v>
      </c>
      <c r="F21" s="27" t="s">
        <v>45</v>
      </c>
      <c r="G21" s="27">
        <v>6</v>
      </c>
      <c r="H21" s="27">
        <v>5</v>
      </c>
      <c r="I21" s="27" t="s">
        <v>45</v>
      </c>
      <c r="J21" s="27" t="s">
        <v>45</v>
      </c>
      <c r="K21" s="27" t="s">
        <v>45</v>
      </c>
      <c r="L21" s="27">
        <v>1</v>
      </c>
      <c r="M21" s="27">
        <v>2</v>
      </c>
      <c r="N21" s="27" t="s">
        <v>45</v>
      </c>
      <c r="O21" s="27" t="s">
        <v>45</v>
      </c>
      <c r="P21" s="27" t="s">
        <v>45</v>
      </c>
      <c r="Q21" s="28" t="s">
        <v>43</v>
      </c>
      <c r="R21" s="27" t="s">
        <v>123</v>
      </c>
    </row>
    <row r="22" spans="1:24" x14ac:dyDescent="0.25">
      <c r="A22" s="27">
        <v>2</v>
      </c>
      <c r="B22" s="27">
        <v>1</v>
      </c>
      <c r="C22" s="27">
        <v>3</v>
      </c>
      <c r="D22" s="27" t="s">
        <v>45</v>
      </c>
      <c r="E22" s="27" t="s">
        <v>45</v>
      </c>
      <c r="F22" s="27" t="s">
        <v>45</v>
      </c>
      <c r="G22" s="27">
        <v>14</v>
      </c>
      <c r="H22" s="27">
        <v>11</v>
      </c>
      <c r="I22" s="27" t="s">
        <v>45</v>
      </c>
      <c r="J22" s="27" t="s">
        <v>45</v>
      </c>
      <c r="K22" s="27" t="s">
        <v>45</v>
      </c>
      <c r="L22" s="27">
        <v>0.5</v>
      </c>
      <c r="M22" s="27">
        <v>7.5</v>
      </c>
      <c r="N22" s="27" t="s">
        <v>45</v>
      </c>
      <c r="O22" s="27" t="s">
        <v>45</v>
      </c>
      <c r="P22" s="27" t="s">
        <v>45</v>
      </c>
      <c r="Q22" s="28" t="s">
        <v>43</v>
      </c>
      <c r="R22" s="27" t="s">
        <v>124</v>
      </c>
    </row>
    <row r="23" spans="1:24" x14ac:dyDescent="0.25">
      <c r="A23" s="27">
        <v>2</v>
      </c>
      <c r="B23" s="27">
        <v>1</v>
      </c>
      <c r="C23" s="27">
        <v>11</v>
      </c>
      <c r="D23" s="27" t="s">
        <v>45</v>
      </c>
      <c r="E23" s="27" t="s">
        <v>45</v>
      </c>
      <c r="F23" s="27" t="s">
        <v>45</v>
      </c>
      <c r="G23" s="27">
        <v>26</v>
      </c>
      <c r="H23" s="27">
        <v>18</v>
      </c>
      <c r="I23" s="27" t="s">
        <v>45</v>
      </c>
      <c r="J23" s="27" t="s">
        <v>45</v>
      </c>
      <c r="K23" s="27" t="s">
        <v>45</v>
      </c>
      <c r="L23" s="27">
        <v>2</v>
      </c>
      <c r="M23" s="27">
        <v>4</v>
      </c>
      <c r="N23" s="27" t="s">
        <v>45</v>
      </c>
      <c r="O23" s="27" t="s">
        <v>45</v>
      </c>
      <c r="P23" s="27" t="s">
        <v>45</v>
      </c>
      <c r="Q23" s="28" t="s">
        <v>43</v>
      </c>
      <c r="R23" s="27" t="s">
        <v>125</v>
      </c>
    </row>
    <row r="24" spans="1:24" x14ac:dyDescent="0.25">
      <c r="A24" s="27">
        <v>2</v>
      </c>
      <c r="B24" s="27">
        <v>1</v>
      </c>
      <c r="C24" s="27">
        <v>10</v>
      </c>
      <c r="D24" s="27" t="s">
        <v>45</v>
      </c>
      <c r="E24" s="27" t="s">
        <v>45</v>
      </c>
      <c r="F24" s="27" t="s">
        <v>45</v>
      </c>
      <c r="G24" s="27">
        <v>13</v>
      </c>
      <c r="H24" s="27">
        <v>15</v>
      </c>
      <c r="I24" s="27" t="s">
        <v>45</v>
      </c>
      <c r="J24" s="27" t="s">
        <v>45</v>
      </c>
      <c r="K24" s="27" t="s">
        <v>45</v>
      </c>
      <c r="L24" s="27">
        <v>3</v>
      </c>
      <c r="M24" s="27">
        <v>5</v>
      </c>
      <c r="N24" s="27" t="s">
        <v>45</v>
      </c>
      <c r="O24" s="27" t="s">
        <v>45</v>
      </c>
      <c r="P24" s="27" t="s">
        <v>45</v>
      </c>
      <c r="Q24" s="28" t="s">
        <v>43</v>
      </c>
      <c r="R24" s="27" t="s">
        <v>126</v>
      </c>
    </row>
    <row r="25" spans="1:24" x14ac:dyDescent="0.25">
      <c r="A25" s="27">
        <v>2</v>
      </c>
      <c r="B25" s="27">
        <v>1</v>
      </c>
      <c r="C25" s="27">
        <v>3</v>
      </c>
      <c r="D25" s="27" t="s">
        <v>45</v>
      </c>
      <c r="E25" s="27" t="s">
        <v>45</v>
      </c>
      <c r="F25" s="27" t="s">
        <v>45</v>
      </c>
      <c r="G25" s="27">
        <v>28</v>
      </c>
      <c r="H25" s="27">
        <v>20</v>
      </c>
      <c r="I25" s="27" t="s">
        <v>45</v>
      </c>
      <c r="J25" s="27" t="s">
        <v>45</v>
      </c>
      <c r="K25" s="27" t="s">
        <v>45</v>
      </c>
      <c r="L25" s="27">
        <v>5</v>
      </c>
      <c r="M25" s="27">
        <v>10</v>
      </c>
      <c r="N25" s="27" t="s">
        <v>45</v>
      </c>
      <c r="O25" s="27" t="s">
        <v>45</v>
      </c>
      <c r="P25" s="27" t="s">
        <v>45</v>
      </c>
      <c r="Q25" s="28" t="s">
        <v>43</v>
      </c>
      <c r="R25" s="27" t="s">
        <v>127</v>
      </c>
    </row>
    <row r="26" spans="1:24" x14ac:dyDescent="0.25">
      <c r="A26" s="27">
        <v>3</v>
      </c>
      <c r="B26" s="27">
        <v>2</v>
      </c>
      <c r="C26" s="27">
        <v>10</v>
      </c>
      <c r="D26" s="27">
        <v>19</v>
      </c>
      <c r="E26" s="27" t="s">
        <v>45</v>
      </c>
      <c r="F26" s="27" t="s">
        <v>45</v>
      </c>
      <c r="G26" s="27">
        <v>15</v>
      </c>
      <c r="H26" s="27">
        <v>8</v>
      </c>
      <c r="I26" s="27">
        <v>12</v>
      </c>
      <c r="J26" s="27" t="s">
        <v>45</v>
      </c>
      <c r="K26" s="27" t="s">
        <v>45</v>
      </c>
      <c r="L26" s="27">
        <v>0.5</v>
      </c>
      <c r="M26" s="27">
        <v>5.5</v>
      </c>
      <c r="N26" s="27">
        <v>5.5</v>
      </c>
      <c r="O26" s="27" t="s">
        <v>45</v>
      </c>
      <c r="P26" s="27" t="s">
        <v>45</v>
      </c>
      <c r="Q26" s="28" t="s">
        <v>43</v>
      </c>
      <c r="R26" s="27" t="s">
        <v>107</v>
      </c>
    </row>
    <row r="27" spans="1:24" x14ac:dyDescent="0.25">
      <c r="A27" s="27">
        <v>3</v>
      </c>
      <c r="B27" s="27">
        <v>1</v>
      </c>
      <c r="C27" s="27">
        <v>10</v>
      </c>
      <c r="D27" s="27">
        <v>15</v>
      </c>
      <c r="E27" s="27" t="s">
        <v>45</v>
      </c>
      <c r="F27" s="27" t="s">
        <v>45</v>
      </c>
      <c r="G27" s="27">
        <v>27</v>
      </c>
      <c r="H27" s="27">
        <v>35</v>
      </c>
      <c r="I27" s="27">
        <v>28</v>
      </c>
      <c r="J27" s="27" t="s">
        <v>45</v>
      </c>
      <c r="K27" s="27" t="s">
        <v>45</v>
      </c>
      <c r="L27" s="27">
        <v>3</v>
      </c>
      <c r="M27" s="27">
        <v>8</v>
      </c>
      <c r="N27" s="27">
        <v>1</v>
      </c>
      <c r="O27" s="27" t="s">
        <v>45</v>
      </c>
      <c r="P27" s="27" t="s">
        <v>45</v>
      </c>
      <c r="Q27" s="28" t="s">
        <v>43</v>
      </c>
      <c r="R27" s="27" t="s">
        <v>128</v>
      </c>
    </row>
    <row r="28" spans="1:24" x14ac:dyDescent="0.25">
      <c r="A28" s="27">
        <v>3</v>
      </c>
      <c r="B28" s="27">
        <v>1</v>
      </c>
      <c r="C28" s="27">
        <v>3</v>
      </c>
      <c r="D28" s="27">
        <v>10</v>
      </c>
      <c r="E28" s="27" t="s">
        <v>45</v>
      </c>
      <c r="F28" s="27" t="s">
        <v>45</v>
      </c>
      <c r="G28" s="27">
        <v>56</v>
      </c>
      <c r="H28" s="27">
        <v>63</v>
      </c>
      <c r="I28" s="27">
        <v>61</v>
      </c>
      <c r="J28" s="27" t="s">
        <v>45</v>
      </c>
      <c r="K28" s="27" t="s">
        <v>45</v>
      </c>
      <c r="L28" s="27">
        <v>3</v>
      </c>
      <c r="M28" s="27">
        <v>28</v>
      </c>
      <c r="N28" s="27">
        <v>26</v>
      </c>
      <c r="O28" s="27" t="s">
        <v>45</v>
      </c>
      <c r="P28" s="27" t="s">
        <v>45</v>
      </c>
      <c r="Q28" s="28" t="s">
        <v>43</v>
      </c>
      <c r="R28" s="27" t="s">
        <v>129</v>
      </c>
    </row>
    <row r="29" spans="1:24" x14ac:dyDescent="0.25">
      <c r="A29" s="27">
        <v>3</v>
      </c>
      <c r="B29" s="27">
        <v>1</v>
      </c>
      <c r="C29" s="27">
        <v>3</v>
      </c>
      <c r="D29" s="27">
        <v>10</v>
      </c>
      <c r="E29" s="27" t="s">
        <v>45</v>
      </c>
      <c r="F29" s="27" t="s">
        <v>45</v>
      </c>
      <c r="G29" s="27">
        <v>37</v>
      </c>
      <c r="H29" s="27">
        <v>50</v>
      </c>
      <c r="I29" s="27">
        <v>36</v>
      </c>
      <c r="J29" s="27" t="s">
        <v>45</v>
      </c>
      <c r="K29" s="27" t="s">
        <v>45</v>
      </c>
      <c r="L29" s="27">
        <v>4</v>
      </c>
      <c r="M29" s="27">
        <v>23</v>
      </c>
      <c r="N29" s="27">
        <v>11</v>
      </c>
      <c r="O29" s="27" t="s">
        <v>45</v>
      </c>
      <c r="P29" s="27" t="s">
        <v>45</v>
      </c>
      <c r="Q29" s="28" t="s">
        <v>43</v>
      </c>
      <c r="R29" s="27" t="s">
        <v>130</v>
      </c>
    </row>
    <row r="30" spans="1:24" x14ac:dyDescent="0.25">
      <c r="A30" s="27">
        <v>3</v>
      </c>
      <c r="B30" s="27">
        <v>4</v>
      </c>
      <c r="C30" s="27">
        <v>14</v>
      </c>
      <c r="D30" s="27">
        <v>16</v>
      </c>
      <c r="E30" s="27" t="s">
        <v>45</v>
      </c>
      <c r="F30" s="27" t="s">
        <v>45</v>
      </c>
      <c r="G30" s="27">
        <v>26</v>
      </c>
      <c r="H30" s="27">
        <v>10</v>
      </c>
      <c r="I30" s="27">
        <v>10</v>
      </c>
      <c r="J30" s="27" t="s">
        <v>45</v>
      </c>
      <c r="K30" s="27" t="s">
        <v>45</v>
      </c>
      <c r="L30" s="27">
        <v>3.5</v>
      </c>
      <c r="M30" s="27">
        <v>0.5</v>
      </c>
      <c r="N30" s="27">
        <v>0.5</v>
      </c>
      <c r="O30" s="27" t="s">
        <v>45</v>
      </c>
      <c r="P30" s="27" t="s">
        <v>45</v>
      </c>
      <c r="Q30" s="28" t="s">
        <v>43</v>
      </c>
      <c r="R30" s="27" t="s">
        <v>49</v>
      </c>
    </row>
    <row r="31" spans="1:24" x14ac:dyDescent="0.25">
      <c r="A31" s="27">
        <v>4</v>
      </c>
      <c r="B31" s="27">
        <v>6</v>
      </c>
      <c r="C31" s="27">
        <v>13</v>
      </c>
      <c r="D31" s="27">
        <v>13</v>
      </c>
      <c r="E31" s="27">
        <v>17</v>
      </c>
      <c r="F31" s="27" t="s">
        <v>45</v>
      </c>
      <c r="G31" s="27">
        <v>7</v>
      </c>
      <c r="H31" s="27">
        <v>15</v>
      </c>
      <c r="I31" s="27">
        <v>10</v>
      </c>
      <c r="J31" s="27">
        <v>7</v>
      </c>
      <c r="K31" s="27" t="s">
        <v>45</v>
      </c>
      <c r="L31" s="27">
        <v>2.5</v>
      </c>
      <c r="M31" s="27">
        <v>0.5</v>
      </c>
      <c r="N31" s="27">
        <v>0.5</v>
      </c>
      <c r="O31" s="27">
        <v>4.5</v>
      </c>
      <c r="P31" s="27" t="s">
        <v>45</v>
      </c>
      <c r="Q31" s="28" t="s">
        <v>43</v>
      </c>
      <c r="R31" s="27" t="s">
        <v>108</v>
      </c>
    </row>
    <row r="32" spans="1:24" x14ac:dyDescent="0.25">
      <c r="A32" s="27">
        <v>4</v>
      </c>
      <c r="B32" s="27">
        <v>1</v>
      </c>
      <c r="C32" s="27">
        <v>9</v>
      </c>
      <c r="D32" s="27">
        <v>9</v>
      </c>
      <c r="E32" s="27">
        <v>9</v>
      </c>
      <c r="F32" s="27" t="s">
        <v>45</v>
      </c>
      <c r="G32" s="27">
        <v>19</v>
      </c>
      <c r="H32" s="27">
        <v>37</v>
      </c>
      <c r="I32" s="27">
        <v>43</v>
      </c>
      <c r="J32" s="27">
        <v>51</v>
      </c>
      <c r="K32" s="27" t="s">
        <v>45</v>
      </c>
      <c r="L32" s="27">
        <v>5</v>
      </c>
      <c r="M32" s="27">
        <v>9</v>
      </c>
      <c r="N32" s="27">
        <v>21</v>
      </c>
      <c r="O32" s="27">
        <v>24</v>
      </c>
      <c r="P32" s="27" t="s">
        <v>45</v>
      </c>
      <c r="Q32" s="28" t="s">
        <v>43</v>
      </c>
      <c r="R32" s="27" t="s">
        <v>131</v>
      </c>
    </row>
    <row r="33" spans="1:19" x14ac:dyDescent="0.25">
      <c r="A33" s="27">
        <v>2</v>
      </c>
      <c r="B33" s="27">
        <v>1</v>
      </c>
      <c r="C33" s="27">
        <v>10</v>
      </c>
      <c r="D33" s="27" t="s">
        <v>45</v>
      </c>
      <c r="E33" s="27" t="s">
        <v>45</v>
      </c>
      <c r="F33" s="27" t="s">
        <v>45</v>
      </c>
      <c r="G33" s="27">
        <v>14</v>
      </c>
      <c r="H33" s="27">
        <v>7</v>
      </c>
      <c r="I33" s="27" t="s">
        <v>45</v>
      </c>
      <c r="J33" s="27" t="s">
        <v>45</v>
      </c>
      <c r="K33" s="27" t="s">
        <v>45</v>
      </c>
      <c r="L33" s="27">
        <v>3</v>
      </c>
      <c r="M33" s="27">
        <v>1</v>
      </c>
      <c r="N33" s="27" t="s">
        <v>45</v>
      </c>
      <c r="O33" s="27" t="s">
        <v>45</v>
      </c>
      <c r="P33" s="27" t="s">
        <v>45</v>
      </c>
      <c r="Q33" s="27" t="s">
        <v>43</v>
      </c>
      <c r="R33" s="27" t="s">
        <v>50</v>
      </c>
    </row>
    <row r="34" spans="1:19" x14ac:dyDescent="0.25">
      <c r="A34" t="s">
        <v>134</v>
      </c>
      <c r="B34" s="26"/>
      <c r="C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9" x14ac:dyDescent="0.25">
      <c r="B35" s="26"/>
      <c r="C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9" x14ac:dyDescent="0.25">
      <c r="B36" s="26"/>
      <c r="C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9" x14ac:dyDescent="0.25">
      <c r="B37" s="26"/>
      <c r="C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9" x14ac:dyDescent="0.25">
      <c r="B38" s="26"/>
      <c r="C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9" x14ac:dyDescent="0.25">
      <c r="B39" s="26"/>
      <c r="C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9" x14ac:dyDescent="0.25">
      <c r="B40" s="26"/>
      <c r="C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9" x14ac:dyDescent="0.25">
      <c r="B41" s="26"/>
      <c r="C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9" x14ac:dyDescent="0.25">
      <c r="B42" s="26"/>
      <c r="C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9" x14ac:dyDescent="0.25">
      <c r="B43" s="26"/>
      <c r="C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9" x14ac:dyDescent="0.25">
      <c r="B44" s="26"/>
      <c r="C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9" x14ac:dyDescent="0.25">
      <c r="B45" s="26"/>
      <c r="C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9" x14ac:dyDescent="0.25">
      <c r="B46" s="26"/>
      <c r="C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9" x14ac:dyDescent="0.25">
      <c r="B47" s="26"/>
      <c r="C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9" x14ac:dyDescent="0.2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pans="1:24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24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24" x14ac:dyDescent="0.2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24" x14ac:dyDescent="0.2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24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24" x14ac:dyDescent="0.2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24" x14ac:dyDescent="0.25">
      <c r="B55" s="26"/>
      <c r="C55" s="26"/>
      <c r="D55" s="26"/>
      <c r="G55" s="26"/>
      <c r="H55" s="26"/>
      <c r="I55" s="26"/>
      <c r="Q55" s="26"/>
      <c r="R55" s="26"/>
      <c r="S55" s="26"/>
    </row>
    <row r="56" spans="1:24" x14ac:dyDescent="0.25">
      <c r="B56" s="26"/>
      <c r="C56" s="26"/>
      <c r="D56" s="26"/>
      <c r="G56" s="26"/>
      <c r="H56" s="26"/>
      <c r="I56" s="26"/>
      <c r="Q56" s="26"/>
      <c r="R56" s="26"/>
      <c r="S56" s="26"/>
    </row>
    <row r="57" spans="1:24" x14ac:dyDescent="0.25">
      <c r="A57" s="17"/>
      <c r="B57" s="26"/>
      <c r="C57" s="26"/>
      <c r="D57" s="26"/>
      <c r="G57" s="26"/>
      <c r="H57" s="26"/>
      <c r="I57" s="26"/>
      <c r="Q57" s="26"/>
      <c r="R57" s="26"/>
      <c r="S57" s="26"/>
    </row>
    <row r="58" spans="1:24" x14ac:dyDescent="0.25">
      <c r="A58" s="18"/>
      <c r="B58" s="18"/>
      <c r="C58" s="18"/>
      <c r="D58" s="18"/>
      <c r="E58" s="18"/>
      <c r="F58" s="18"/>
      <c r="G58" s="18"/>
      <c r="H58" s="17"/>
      <c r="I58" s="17"/>
      <c r="J58" s="17"/>
      <c r="K58" s="18"/>
      <c r="L58" s="18"/>
      <c r="M58" s="18"/>
      <c r="N58" s="18"/>
      <c r="O58" s="18"/>
      <c r="P58" s="18"/>
      <c r="Q58" s="18"/>
      <c r="R58" s="18"/>
      <c r="S58" s="17"/>
      <c r="T58" s="17"/>
      <c r="U58" s="17"/>
      <c r="V58" s="17"/>
      <c r="W58" s="17"/>
      <c r="X58" s="17"/>
    </row>
    <row r="59" spans="1:24" x14ac:dyDescent="0.25">
      <c r="B59" s="26"/>
      <c r="C59" s="26"/>
      <c r="E59" s="26"/>
      <c r="F59" s="26"/>
      <c r="H59" s="26"/>
      <c r="I59" s="26"/>
      <c r="K59" s="26"/>
      <c r="L59" s="26"/>
      <c r="M59" s="26"/>
      <c r="N59" s="26"/>
    </row>
    <row r="60" spans="1:24" x14ac:dyDescent="0.25">
      <c r="B60" s="26"/>
      <c r="C60" s="26"/>
      <c r="E60" s="26"/>
      <c r="F60" s="26"/>
      <c r="H60" s="26"/>
      <c r="I60" s="26"/>
      <c r="K60" s="26"/>
      <c r="L60" s="26"/>
      <c r="M60" s="26"/>
      <c r="N60" s="26"/>
    </row>
    <row r="61" spans="1:24" x14ac:dyDescent="0.25">
      <c r="B61" s="26"/>
      <c r="C61" s="26"/>
      <c r="E61" s="26"/>
      <c r="F61" s="26"/>
      <c r="H61" s="26"/>
      <c r="I61" s="26"/>
      <c r="K61" s="26"/>
      <c r="L61" s="26"/>
      <c r="M61" s="26"/>
      <c r="N61" s="26"/>
    </row>
    <row r="62" spans="1:24" x14ac:dyDescent="0.25">
      <c r="B62" s="26"/>
      <c r="C62" s="26"/>
      <c r="E62" s="26"/>
      <c r="F62" s="26"/>
      <c r="H62" s="26"/>
      <c r="I62" s="26"/>
      <c r="K62" s="26"/>
      <c r="L62" s="26"/>
      <c r="M62" s="26"/>
      <c r="N62" s="26"/>
    </row>
    <row r="63" spans="1:24" x14ac:dyDescent="0.25">
      <c r="B63" s="26"/>
      <c r="C63" s="26"/>
      <c r="E63" s="26"/>
      <c r="F63" s="26"/>
      <c r="H63" s="26"/>
      <c r="I63" s="26"/>
      <c r="K63" s="26"/>
      <c r="L63" s="26"/>
      <c r="M63" s="26"/>
      <c r="N63" s="26"/>
    </row>
    <row r="64" spans="1:24" x14ac:dyDescent="0.25">
      <c r="B64" s="26"/>
      <c r="C64" s="26"/>
      <c r="E64" s="26"/>
      <c r="F64" s="26"/>
      <c r="H64" s="26"/>
      <c r="I64" s="26"/>
      <c r="K64" s="26"/>
      <c r="L64" s="26"/>
      <c r="M64" s="26"/>
      <c r="N64" s="26"/>
    </row>
    <row r="65" spans="2:16" x14ac:dyDescent="0.25">
      <c r="B65" s="26"/>
      <c r="C65" s="26"/>
      <c r="E65" s="26"/>
      <c r="F65" s="26"/>
      <c r="H65" s="26"/>
      <c r="I65" s="26"/>
      <c r="K65" s="26"/>
      <c r="L65" s="26"/>
      <c r="M65" s="26"/>
      <c r="N65" s="26"/>
    </row>
    <row r="66" spans="2:16" x14ac:dyDescent="0.25">
      <c r="B66" s="26"/>
      <c r="C66" s="26"/>
      <c r="E66" s="26"/>
      <c r="F66" s="26"/>
      <c r="H66" s="26"/>
      <c r="I66" s="26"/>
      <c r="K66" s="26"/>
      <c r="L66" s="26"/>
      <c r="M66" s="26"/>
      <c r="N66" s="26"/>
    </row>
    <row r="67" spans="2:16" x14ac:dyDescent="0.25">
      <c r="B67" s="26"/>
      <c r="C67" s="26"/>
      <c r="E67" s="26"/>
      <c r="F67" s="26"/>
      <c r="H67" s="26"/>
      <c r="I67" s="26"/>
      <c r="K67" s="26"/>
      <c r="L67" s="26"/>
      <c r="M67" s="26"/>
      <c r="N67" s="26"/>
    </row>
    <row r="68" spans="2:16" x14ac:dyDescent="0.25">
      <c r="B68" s="26"/>
      <c r="C68" s="26"/>
      <c r="E68" s="26"/>
      <c r="F68" s="26"/>
      <c r="H68" s="26"/>
      <c r="I68" s="26"/>
      <c r="K68" s="26"/>
      <c r="L68" s="26"/>
      <c r="M68" s="26"/>
      <c r="N68" s="26"/>
    </row>
    <row r="69" spans="2:16" x14ac:dyDescent="0.25">
      <c r="B69" s="26"/>
      <c r="C69" s="26"/>
      <c r="E69" s="26"/>
      <c r="F69" s="26"/>
      <c r="H69" s="26"/>
      <c r="I69" s="26"/>
      <c r="K69" s="26"/>
      <c r="L69" s="26"/>
      <c r="M69" s="26"/>
      <c r="N69" s="26"/>
    </row>
    <row r="70" spans="2:16" x14ac:dyDescent="0.25">
      <c r="B70" s="26"/>
      <c r="C70" s="26"/>
      <c r="E70" s="26"/>
      <c r="F70" s="26"/>
      <c r="H70" s="26"/>
      <c r="I70" s="26"/>
      <c r="K70" s="26"/>
      <c r="L70" s="26"/>
      <c r="M70" s="26"/>
      <c r="N70" s="26"/>
    </row>
    <row r="71" spans="2:16" x14ac:dyDescent="0.25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2:16" x14ac:dyDescent="0.25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2:16" x14ac:dyDescent="0.25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E26" sqref="E26"/>
    </sheetView>
  </sheetViews>
  <sheetFormatPr defaultRowHeight="15" x14ac:dyDescent="0.25"/>
  <cols>
    <col min="1" max="1" width="38.28515625" bestFit="1" customWidth="1"/>
    <col min="2" max="2" width="15.5703125" bestFit="1" customWidth="1"/>
    <col min="3" max="3" width="9.85546875" bestFit="1" customWidth="1"/>
    <col min="4" max="4" width="10.5703125" bestFit="1" customWidth="1"/>
    <col min="5" max="5" width="8" bestFit="1" customWidth="1"/>
  </cols>
  <sheetData>
    <row r="1" spans="1:8" x14ac:dyDescent="0.25">
      <c r="A1" s="11" t="s">
        <v>7</v>
      </c>
      <c r="B1" s="11" t="s">
        <v>8</v>
      </c>
      <c r="C1" s="8" t="s">
        <v>9</v>
      </c>
      <c r="D1" s="8" t="s">
        <v>10</v>
      </c>
      <c r="E1" s="8" t="s">
        <v>11</v>
      </c>
      <c r="H1" s="19" t="s">
        <v>28</v>
      </c>
    </row>
    <row r="2" spans="1:8" x14ac:dyDescent="0.25">
      <c r="A2" s="12" t="s">
        <v>12</v>
      </c>
      <c r="B2" s="12" t="s">
        <v>485</v>
      </c>
      <c r="C2" s="12">
        <v>77.23</v>
      </c>
      <c r="D2" s="12">
        <v>73</v>
      </c>
      <c r="E2" s="12">
        <v>339.01299999999998</v>
      </c>
    </row>
    <row r="3" spans="1:8" x14ac:dyDescent="0.25">
      <c r="A3" s="12" t="s">
        <v>13</v>
      </c>
      <c r="B3" s="12" t="s">
        <v>486</v>
      </c>
      <c r="C3" s="12">
        <v>76.5</v>
      </c>
      <c r="D3" s="12">
        <v>73</v>
      </c>
      <c r="E3" s="12">
        <v>342.5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>
      <selection activeCell="G1" sqref="G1"/>
    </sheetView>
  </sheetViews>
  <sheetFormatPr defaultRowHeight="15" x14ac:dyDescent="0.25"/>
  <cols>
    <col min="1" max="1" width="5.42578125" style="1" customWidth="1"/>
    <col min="2" max="2" width="59.7109375" style="1" bestFit="1" customWidth="1"/>
    <col min="3" max="3" width="15.140625" style="1" bestFit="1" customWidth="1"/>
    <col min="4" max="4" width="12" style="1" bestFit="1" customWidth="1"/>
    <col min="5" max="5" width="9.5703125" style="1" customWidth="1"/>
    <col min="6" max="6" width="4.140625" customWidth="1"/>
    <col min="7" max="7" width="68.28515625" bestFit="1" customWidth="1"/>
    <col min="8" max="8" width="15.140625" bestFit="1" customWidth="1"/>
    <col min="9" max="9" width="12" bestFit="1" customWidth="1"/>
  </cols>
  <sheetData>
    <row r="1" spans="1:9" x14ac:dyDescent="0.25">
      <c r="B1" s="1" t="s">
        <v>6</v>
      </c>
      <c r="G1" s="1" t="s">
        <v>6</v>
      </c>
    </row>
    <row r="3" spans="1:9" x14ac:dyDescent="0.25">
      <c r="B3" s="8" t="s">
        <v>1</v>
      </c>
      <c r="C3" s="9" t="s">
        <v>90</v>
      </c>
      <c r="D3" s="9" t="s">
        <v>91</v>
      </c>
      <c r="E3" s="10"/>
      <c r="G3" s="8" t="s">
        <v>3</v>
      </c>
      <c r="H3" s="9" t="s">
        <v>90</v>
      </c>
      <c r="I3" s="9" t="s">
        <v>91</v>
      </c>
    </row>
    <row r="4" spans="1:9" x14ac:dyDescent="0.25">
      <c r="A4" s="1">
        <v>2</v>
      </c>
      <c r="B4" s="3" t="str">
        <f>VLOOKUP(A4,'WinBUGS output'!A:C,3,FALSE)</f>
        <v>Exercise</v>
      </c>
      <c r="C4" s="3" t="str">
        <f>FIXED(VLOOKUP(A4,'Direct lors'!B$4:G$21,4,FALSE),2)</f>
        <v>-3.76</v>
      </c>
      <c r="D4" s="3" t="str">
        <f>"("&amp;FIXED(VLOOKUP(A4,'Direct lors'!B$4:G$21,5,FALSE),2)&amp;", "&amp;FIXED(VLOOKUP(A4,'Direct lors'!B$4:G$21,6,FALSE),2)&amp;")"</f>
        <v>(-9.93, -0.33)</v>
      </c>
      <c r="F4" s="1">
        <v>2</v>
      </c>
      <c r="G4" s="2" t="str">
        <f>VLOOKUP(F4,'WinBUGS output'!D:F,3,FALSE)</f>
        <v>Exercise</v>
      </c>
      <c r="H4" s="3" t="str">
        <f>FIXED(VLOOKUP(F4,'Direct lors'!O$4:T$15,4,FALSE),2)</f>
        <v>-3.77</v>
      </c>
      <c r="I4" s="3" t="str">
        <f>"("&amp;FIXED(VLOOKUP(F4,'Direct lors'!O$4:T$15,5,FALSE),2)&amp;", "&amp;FIXED(VLOOKUP(F4,'Direct lors'!O$4:T$15,6,FALSE),2)&amp;")"</f>
        <v>(-9.96, -0.24)</v>
      </c>
    </row>
    <row r="5" spans="1:9" x14ac:dyDescent="0.25">
      <c r="A5" s="1">
        <v>3</v>
      </c>
      <c r="B5" s="3" t="str">
        <f>VLOOKUP(A5,'WinBUGS output'!A:C,3,FALSE)</f>
        <v>Amitriptyline</v>
      </c>
      <c r="C5" s="3" t="str">
        <f>FIXED(VLOOKUP(A5,'Direct lors'!B$4:G$21,4,FALSE),2)</f>
        <v>2.27</v>
      </c>
      <c r="D5" s="3" t="str">
        <f>"("&amp;FIXED(VLOOKUP(A5,'Direct lors'!B$4:G$21,5,FALSE),2)&amp;", "&amp;FIXED(VLOOKUP(A5,'Direct lors'!B$4:G$21,6,FALSE),2)&amp;")"</f>
        <v>(1.67, 2.96)</v>
      </c>
      <c r="F5" s="1">
        <v>3</v>
      </c>
      <c r="G5" s="2" t="str">
        <f>VLOOKUP(F5,'WinBUGS output'!D:F,3,FALSE)</f>
        <v>TCA</v>
      </c>
      <c r="H5" s="3" t="str">
        <f>FIXED(VLOOKUP(F5,'Direct lors'!O$4:T$15,4,FALSE),2)</f>
        <v>2.03</v>
      </c>
      <c r="I5" s="3" t="str">
        <f>"("&amp;FIXED(VLOOKUP(F5,'Direct lors'!O$4:T$15,5,FALSE),2)&amp;", "&amp;FIXED(VLOOKUP(F5,'Direct lors'!O$4:T$15,6,FALSE),2)&amp;")"</f>
        <v>(1.21, 2.84)</v>
      </c>
    </row>
    <row r="6" spans="1:9" x14ac:dyDescent="0.25">
      <c r="A6" s="1">
        <v>4</v>
      </c>
      <c r="B6" s="3" t="str">
        <f>VLOOKUP(A6,'WinBUGS output'!A:C,3,FALSE)</f>
        <v>Imipramine</v>
      </c>
      <c r="C6" s="3" t="str">
        <f>FIXED(VLOOKUP(A6,'Direct lors'!B$4:G$21,4,FALSE),2)</f>
        <v>1.83</v>
      </c>
      <c r="D6" s="3" t="str">
        <f>"("&amp;FIXED(VLOOKUP(A6,'Direct lors'!B$4:G$21,5,FALSE),2)&amp;", "&amp;FIXED(VLOOKUP(A6,'Direct lors'!B$4:G$21,6,FALSE),2)&amp;")"</f>
        <v>(1.09, 2.59)</v>
      </c>
      <c r="F6" s="1">
        <v>4</v>
      </c>
      <c r="G6" s="2" t="str">
        <f>VLOOKUP(F6,'WinBUGS output'!D:F,3,FALSE)</f>
        <v>SSRI</v>
      </c>
      <c r="H6" s="3" t="str">
        <f>FIXED(VLOOKUP(F6,'Direct lors'!O$4:T$15,4,FALSE),2)</f>
        <v>0.93</v>
      </c>
      <c r="I6" s="3" t="str">
        <f>"("&amp;FIXED(VLOOKUP(F6,'Direct lors'!O$4:T$15,5,FALSE),2)&amp;", "&amp;FIXED(VLOOKUP(F6,'Direct lors'!O$4:T$15,6,FALSE),2)&amp;")"</f>
        <v>(0.25, 1.60)</v>
      </c>
    </row>
    <row r="7" spans="1:9" x14ac:dyDescent="0.25">
      <c r="A7" s="1">
        <v>5</v>
      </c>
      <c r="B7" s="3" t="str">
        <f>VLOOKUP(A7,'WinBUGS output'!A:C,3,FALSE)</f>
        <v>Lofepramine</v>
      </c>
      <c r="C7" s="3" t="str">
        <f>FIXED(VLOOKUP(A7,'Direct lors'!B$4:G$21,4,FALSE),2)</f>
        <v>2.00</v>
      </c>
      <c r="D7" s="3" t="str">
        <f>"("&amp;FIXED(VLOOKUP(A7,'Direct lors'!B$4:G$21,5,FALSE),2)&amp;", "&amp;FIXED(VLOOKUP(A7,'Direct lors'!B$4:G$21,6,FALSE),2)&amp;")"</f>
        <v>(0.79, 3.08)</v>
      </c>
      <c r="F7" s="1">
        <v>5</v>
      </c>
      <c r="G7" s="2" t="str">
        <f>VLOOKUP(F7,'WinBUGS output'!D:F,3,FALSE)</f>
        <v>Mirtazapine</v>
      </c>
      <c r="H7" s="3" t="str">
        <f>FIXED(VLOOKUP(F7,'Direct lors'!O$4:T$15,4,FALSE),2)</f>
        <v>1.34</v>
      </c>
      <c r="I7" s="3" t="str">
        <f>"("&amp;FIXED(VLOOKUP(F7,'Direct lors'!O$4:T$15,5,FALSE),2)&amp;", "&amp;FIXED(VLOOKUP(F7,'Direct lors'!O$4:T$15,6,FALSE),2)&amp;")"</f>
        <v>(-0.89, 3.81)</v>
      </c>
    </row>
    <row r="8" spans="1:9" x14ac:dyDescent="0.25">
      <c r="A8" s="1">
        <v>6</v>
      </c>
      <c r="B8" s="3" t="str">
        <f>VLOOKUP(A8,'WinBUGS output'!A:C,3,FALSE)</f>
        <v>Any SSRI</v>
      </c>
      <c r="C8" s="3" t="str">
        <f>FIXED(VLOOKUP(A8,'Direct lors'!B$4:G$21,4,FALSE),2)</f>
        <v>0.94</v>
      </c>
      <c r="D8" s="3" t="str">
        <f>"("&amp;FIXED(VLOOKUP(A8,'Direct lors'!B$4:G$21,5,FALSE),2)&amp;", "&amp;FIXED(VLOOKUP(A8,'Direct lors'!B$4:G$21,6,FALSE),2)&amp;")"</f>
        <v>(-0.21, 2.04)</v>
      </c>
      <c r="F8" s="1">
        <v>6</v>
      </c>
      <c r="G8" s="2" t="str">
        <f>VLOOKUP(F8,'WinBUGS output'!D:F,3,FALSE)</f>
        <v>Short-term psychodynamic psychotherapies</v>
      </c>
      <c r="H8" s="3" t="str">
        <f>FIXED(VLOOKUP(F8,'Direct lors'!O$4:T$15,4,FALSE),2)</f>
        <v>2.23</v>
      </c>
      <c r="I8" s="3" t="str">
        <f>"("&amp;FIXED(VLOOKUP(F8,'Direct lors'!O$4:T$15,5,FALSE),2)&amp;", "&amp;FIXED(VLOOKUP(F8,'Direct lors'!O$4:T$15,6,FALSE),2)&amp;")"</f>
        <v>(-1.19, 6.49)</v>
      </c>
    </row>
    <row r="9" spans="1:9" x14ac:dyDescent="0.25">
      <c r="A9" s="1">
        <v>7</v>
      </c>
      <c r="B9" s="3" t="str">
        <f>VLOOKUP(A9,'WinBUGS output'!A:C,3,FALSE)</f>
        <v>Citalopram</v>
      </c>
      <c r="C9" s="3" t="str">
        <f>FIXED(VLOOKUP(A9,'Direct lors'!B$4:G$21,4,FALSE),2)</f>
        <v>0.92</v>
      </c>
      <c r="D9" s="3" t="str">
        <f>"("&amp;FIXED(VLOOKUP(A9,'Direct lors'!B$4:G$21,5,FALSE),2)&amp;", "&amp;FIXED(VLOOKUP(A9,'Direct lors'!B$4:G$21,6,FALSE),2)&amp;")"</f>
        <v>(-0.04, 1.84)</v>
      </c>
      <c r="F9" s="1">
        <v>7</v>
      </c>
      <c r="G9" s="2" t="str">
        <f>VLOOKUP(F9,'WinBUGS output'!D:F,3,FALSE)</f>
        <v>Problem solving</v>
      </c>
      <c r="H9" s="3" t="str">
        <f>FIXED(VLOOKUP(F9,'Direct lors'!O$4:T$15,4,FALSE),2)</f>
        <v>-1.98</v>
      </c>
      <c r="I9" s="3" t="str">
        <f>"("&amp;FIXED(VLOOKUP(F9,'Direct lors'!O$4:T$15,5,FALSE),2)&amp;", "&amp;FIXED(VLOOKUP(F9,'Direct lors'!O$4:T$15,6,FALSE),2)&amp;")"</f>
        <v>(-5.61, 1.17)</v>
      </c>
    </row>
    <row r="10" spans="1:9" x14ac:dyDescent="0.25">
      <c r="A10" s="1">
        <v>8</v>
      </c>
      <c r="B10" s="3" t="str">
        <f>VLOOKUP(A10,'WinBUGS output'!A:C,3,FALSE)</f>
        <v>Escitalopram</v>
      </c>
      <c r="C10" s="3" t="str">
        <f>FIXED(VLOOKUP(A10,'Direct lors'!B$4:G$21,4,FALSE),2)</f>
        <v>0.73</v>
      </c>
      <c r="D10" s="3" t="str">
        <f>"("&amp;FIXED(VLOOKUP(A10,'Direct lors'!B$4:G$21,5,FALSE),2)&amp;", "&amp;FIXED(VLOOKUP(A10,'Direct lors'!B$4:G$21,6,FALSE),2)&amp;")"</f>
        <v>(-0.11, 1.56)</v>
      </c>
      <c r="F10" s="1">
        <v>8</v>
      </c>
      <c r="G10" s="2" t="str">
        <f>VLOOKUP(F10,'WinBUGS output'!D:F,3,FALSE)</f>
        <v>Cognitive and cognitive behavioural therapies (individual)</v>
      </c>
      <c r="H10" s="3" t="str">
        <f>FIXED(VLOOKUP(F10,'Direct lors'!O$4:T$15,4,FALSE),2)</f>
        <v>-0.02</v>
      </c>
      <c r="I10" s="3" t="str">
        <f>"("&amp;FIXED(VLOOKUP(F10,'Direct lors'!O$4:T$15,5,FALSE),2)&amp;", "&amp;FIXED(VLOOKUP(F10,'Direct lors'!O$4:T$15,6,FALSE),2)&amp;")"</f>
        <v>(-5.96, 3.48)</v>
      </c>
    </row>
    <row r="11" spans="1:9" x14ac:dyDescent="0.25">
      <c r="A11" s="1">
        <v>9</v>
      </c>
      <c r="B11" s="3" t="str">
        <f>VLOOKUP(A11,'WinBUGS output'!A:C,3,FALSE)</f>
        <v>Fluoxetine</v>
      </c>
      <c r="C11" s="3" t="str">
        <f>FIXED(VLOOKUP(A11,'Direct lors'!B$4:G$21,4,FALSE),2)</f>
        <v>0.69</v>
      </c>
      <c r="D11" s="3" t="str">
        <f>"("&amp;FIXED(VLOOKUP(A11,'Direct lors'!B$4:G$21,5,FALSE),2)&amp;", "&amp;FIXED(VLOOKUP(A11,'Direct lors'!B$4:G$21,6,FALSE),2)&amp;")"</f>
        <v>(0.00, 1.43)</v>
      </c>
      <c r="F11" s="1">
        <v>9</v>
      </c>
      <c r="G11" s="2" t="str">
        <f>VLOOKUP(F11,'WinBUGS output'!D:F,3,FALSE)</f>
        <v>Behavioural, cognitive, or CBT groups</v>
      </c>
      <c r="H11" s="3" t="str">
        <f>FIXED(VLOOKUP(F11,'Direct lors'!O$4:T$15,4,FALSE),2)</f>
        <v>-1.20</v>
      </c>
      <c r="I11" s="3" t="str">
        <f>"("&amp;FIXED(VLOOKUP(F11,'Direct lors'!O$4:T$15,5,FALSE),2)&amp;", "&amp;FIXED(VLOOKUP(F11,'Direct lors'!O$4:T$15,6,FALSE),2)&amp;")"</f>
        <v>(-4.73, 1.24)</v>
      </c>
    </row>
    <row r="12" spans="1:9" x14ac:dyDescent="0.25">
      <c r="A12" s="1">
        <v>10</v>
      </c>
      <c r="B12" s="3" t="str">
        <f>VLOOKUP(A12,'WinBUGS output'!A:C,3,FALSE)</f>
        <v>Sertraline</v>
      </c>
      <c r="C12" s="3" t="str">
        <f>FIXED(VLOOKUP(A12,'Direct lors'!B$4:G$21,4,FALSE),2)</f>
        <v>1.38</v>
      </c>
      <c r="D12" s="3" t="str">
        <f>"("&amp;FIXED(VLOOKUP(A12,'Direct lors'!B$4:G$21,5,FALSE),2)&amp;", "&amp;FIXED(VLOOKUP(A12,'Direct lors'!B$4:G$21,6,FALSE),2)&amp;")"</f>
        <v>(0.72, 1.96)</v>
      </c>
      <c r="F12" s="1">
        <v>10</v>
      </c>
      <c r="G12" s="2" t="str">
        <f>VLOOKUP(F12,'WinBUGS output'!D:F,3,FALSE)</f>
        <v>Combined (Cognitive and cognitive behavioural therapies individual + AD)</v>
      </c>
      <c r="H12" s="3" t="str">
        <f>FIXED(VLOOKUP(F12,'Direct lors'!O$4:T$15,4,FALSE),2)</f>
        <v>0.15</v>
      </c>
      <c r="I12" s="3" t="str">
        <f>"("&amp;FIXED(VLOOKUP(F12,'Direct lors'!O$4:T$15,5,FALSE),2)&amp;", "&amp;FIXED(VLOOKUP(F12,'Direct lors'!O$4:T$15,6,FALSE),2)&amp;")"</f>
        <v>(-6.29, 3.55)</v>
      </c>
    </row>
    <row r="13" spans="1:9" x14ac:dyDescent="0.25">
      <c r="A13" s="1">
        <v>11</v>
      </c>
      <c r="B13" s="3" t="str">
        <f>VLOOKUP(A13,'WinBUGS output'!A:C,3,FALSE)</f>
        <v>Mirtazapine</v>
      </c>
      <c r="C13" s="3" t="str">
        <f>FIXED(VLOOKUP(A13,'Direct lors'!B$4:G$21,4,FALSE),2)</f>
        <v>1.34</v>
      </c>
      <c r="D13" s="3" t="str">
        <f>"("&amp;FIXED(VLOOKUP(A13,'Direct lors'!B$4:G$21,5,FALSE),2)&amp;", "&amp;FIXED(VLOOKUP(A13,'Direct lors'!B$4:G$21,6,FALSE),2)&amp;")"</f>
        <v>(-0.89, 3.81)</v>
      </c>
      <c r="F13" s="1">
        <v>11</v>
      </c>
      <c r="G13" s="2" t="str">
        <f>VLOOKUP(F13,'WinBUGS output'!D:F,3,FALSE)</f>
        <v>Combined (Problem solving + AD)</v>
      </c>
      <c r="H13" s="3" t="str">
        <f>FIXED(VLOOKUP(F13,'Direct lors'!O$4:T$15,4,FALSE),2)</f>
        <v>2.31</v>
      </c>
      <c r="I13" s="3" t="str">
        <f>"("&amp;FIXED(VLOOKUP(F13,'Direct lors'!O$4:T$15,5,FALSE),2)&amp;", "&amp;FIXED(VLOOKUP(F13,'Direct lors'!O$4:T$15,6,FALSE),2)&amp;")"</f>
        <v>(-0.55, 5.35)</v>
      </c>
    </row>
    <row r="14" spans="1:9" x14ac:dyDescent="0.25">
      <c r="A14" s="1">
        <v>12</v>
      </c>
      <c r="B14" s="3" t="str">
        <f>VLOOKUP(A14,'WinBUGS output'!A:C,3,FALSE)</f>
        <v>Short-term psychodynamic psychotherapy individual</v>
      </c>
      <c r="C14" s="3" t="str">
        <f>FIXED(VLOOKUP(A14,'Direct lors'!B$4:G$21,4,FALSE),2)</f>
        <v>2.23</v>
      </c>
      <c r="D14" s="3" t="str">
        <f>"("&amp;FIXED(VLOOKUP(A14,'Direct lors'!B$4:G$21,5,FALSE),2)&amp;", "&amp;FIXED(VLOOKUP(A14,'Direct lors'!B$4:G$21,6,FALSE),2)&amp;")"</f>
        <v>(-1.09, 6.42)</v>
      </c>
      <c r="F14" s="1">
        <v>12</v>
      </c>
      <c r="G14" s="2" t="str">
        <f>VLOOKUP(F14,'WinBUGS output'!D:F,3,FALSE)</f>
        <v>Combined (Short-term psychodynamic psychotherapies + AD)</v>
      </c>
      <c r="H14" s="3" t="str">
        <f>FIXED(VLOOKUP(F14,'Direct lors'!O$4:T$15,4,FALSE),2)</f>
        <v>0.04</v>
      </c>
      <c r="I14" s="3" t="str">
        <f>"("&amp;FIXED(VLOOKUP(F14,'Direct lors'!O$4:T$15,5,FALSE),2)&amp;", "&amp;FIXED(VLOOKUP(F14,'Direct lors'!O$4:T$15,6,FALSE),2)&amp;")"</f>
        <v>(-4.31, 3.94)</v>
      </c>
    </row>
    <row r="15" spans="1:9" x14ac:dyDescent="0.25">
      <c r="A15" s="1">
        <v>13</v>
      </c>
      <c r="B15" s="3" t="str">
        <f>VLOOKUP(A15,'WinBUGS output'!A:C,3,FALSE)</f>
        <v>Problem solving individual</v>
      </c>
      <c r="C15" s="3" t="str">
        <f>FIXED(VLOOKUP(A15,'Direct lors'!B$4:G$21,4,FALSE),2)</f>
        <v>-1.99</v>
      </c>
      <c r="D15" s="3" t="str">
        <f>"("&amp;FIXED(VLOOKUP(A15,'Direct lors'!B$4:G$21,5,FALSE),2)&amp;", "&amp;FIXED(VLOOKUP(A15,'Direct lors'!B$4:G$21,6,FALSE),2)&amp;")"</f>
        <v>(-5.54, 1.07)</v>
      </c>
      <c r="F15" s="1">
        <v>13</v>
      </c>
      <c r="G15" s="2" t="str">
        <f>VLOOKUP(F15,'WinBUGS output'!D:F,3,FALSE)</f>
        <v>Combined (Exercise + AD/CBT)</v>
      </c>
      <c r="H15" s="3" t="str">
        <f>FIXED(VLOOKUP(F15,'Direct lors'!O$4:T$15,4,FALSE),2)</f>
        <v>0.27</v>
      </c>
      <c r="I15" s="3" t="str">
        <f>"("&amp;FIXED(VLOOKUP(F15,'Direct lors'!O$4:T$15,5,FALSE),2)&amp;", "&amp;FIXED(VLOOKUP(F15,'Direct lors'!O$4:T$15,6,FALSE),2)&amp;")"</f>
        <v>(-2.40, 2.80)</v>
      </c>
    </row>
    <row r="16" spans="1:9" x14ac:dyDescent="0.25">
      <c r="A16" s="1">
        <v>14</v>
      </c>
      <c r="B16" s="3" t="str">
        <f>VLOOKUP(A16,'WinBUGS output'!A:C,3,FALSE)</f>
        <v>CBT individual (over 15 sessions)</v>
      </c>
      <c r="C16" s="3" t="str">
        <f>FIXED(VLOOKUP(A16,'Direct lors'!B$4:G$21,4,FALSE),2)</f>
        <v>-0.01</v>
      </c>
      <c r="D16" s="3" t="str">
        <f>"("&amp;FIXED(VLOOKUP(A16,'Direct lors'!B$4:G$21,5,FALSE),2)&amp;", "&amp;FIXED(VLOOKUP(A16,'Direct lors'!B$4:G$21,6,FALSE),2)&amp;")"</f>
        <v>(-5.92, 3.40)</v>
      </c>
    </row>
    <row r="17" spans="1:4" x14ac:dyDescent="0.25">
      <c r="A17" s="1">
        <v>15</v>
      </c>
      <c r="B17" s="3" t="str">
        <f>VLOOKUP(A17,'WinBUGS output'!A:C,3,FALSE)</f>
        <v>CBT group (under 15 sessions)</v>
      </c>
      <c r="C17" s="3" t="str">
        <f>FIXED(VLOOKUP(A17,'Direct lors'!B$4:G$21,4,FALSE),2)</f>
        <v>-1.19</v>
      </c>
      <c r="D17" s="3" t="str">
        <f>"("&amp;FIXED(VLOOKUP(A17,'Direct lors'!B$4:G$21,5,FALSE),2)&amp;", "&amp;FIXED(VLOOKUP(A17,'Direct lors'!B$4:G$21,6,FALSE),2)&amp;")"</f>
        <v>(-4.65, 1.11)</v>
      </c>
    </row>
    <row r="18" spans="1:4" x14ac:dyDescent="0.25">
      <c r="A18" s="1">
        <v>16</v>
      </c>
      <c r="B18" s="3" t="str">
        <f>VLOOKUP(A18,'WinBUGS output'!A:C,3,FALSE)</f>
        <v>CBT individual (over 15 sessions) + imipramine</v>
      </c>
      <c r="C18" s="3" t="str">
        <f>FIXED(VLOOKUP(A18,'Direct lors'!B$4:G$21,4,FALSE),2)</f>
        <v>0.17</v>
      </c>
      <c r="D18" s="3" t="str">
        <f>"("&amp;FIXED(VLOOKUP(A18,'Direct lors'!B$4:G$21,5,FALSE),2)&amp;", "&amp;FIXED(VLOOKUP(A18,'Direct lors'!B$4:G$21,6,FALSE),2)&amp;")"</f>
        <v>(-6.26, 3.46)</v>
      </c>
    </row>
    <row r="19" spans="1:4" x14ac:dyDescent="0.25">
      <c r="A19" s="1">
        <v>17</v>
      </c>
      <c r="B19" s="3" t="str">
        <f>VLOOKUP(A19,'WinBUGS output'!A:C,3,FALSE)</f>
        <v>Problem solving individual + any SSRI</v>
      </c>
      <c r="C19" s="3" t="str">
        <f>FIXED(VLOOKUP(A19,'Direct lors'!B$4:G$21,4,FALSE),2)</f>
        <v>2.31</v>
      </c>
      <c r="D19" s="3" t="str">
        <f>"("&amp;FIXED(VLOOKUP(A19,'Direct lors'!B$4:G$21,5,FALSE),2)&amp;", "&amp;FIXED(VLOOKUP(A19,'Direct lors'!B$4:G$21,6,FALSE),2)&amp;")"</f>
        <v>(-0.45, 5.26)</v>
      </c>
    </row>
    <row r="20" spans="1:4" x14ac:dyDescent="0.25">
      <c r="A20" s="1">
        <v>18</v>
      </c>
      <c r="B20" s="3" t="str">
        <f>VLOOKUP(A20,'WinBUGS output'!A:C,3,FALSE)</f>
        <v>Short-term psychodynamic psychotherapy individual + any SSRI</v>
      </c>
      <c r="C20" s="3" t="str">
        <f>FIXED(VLOOKUP(A20,'Direct lors'!B$4:G$21,4,FALSE),2)</f>
        <v>0.04</v>
      </c>
      <c r="D20" s="3" t="str">
        <f>"("&amp;FIXED(VLOOKUP(A20,'Direct lors'!B$4:G$21,5,FALSE),2)&amp;", "&amp;FIXED(VLOOKUP(A20,'Direct lors'!B$4:G$21,6,FALSE),2)&amp;")"</f>
        <v>(-4.25, 3.87)</v>
      </c>
    </row>
    <row r="21" spans="1:4" x14ac:dyDescent="0.25">
      <c r="A21" s="1">
        <v>19</v>
      </c>
      <c r="B21" s="3" t="str">
        <f>VLOOKUP(A21,'WinBUGS output'!A:C,3,FALSE)</f>
        <v>Exercise + Sertraline</v>
      </c>
      <c r="C21" s="3" t="str">
        <f>FIXED(VLOOKUP(A21,'Direct lors'!B$4:G$21,4,FALSE),2)</f>
        <v>0.28</v>
      </c>
      <c r="D21" s="3" t="str">
        <f>"("&amp;FIXED(VLOOKUP(A21,'Direct lors'!B$4:G$21,5,FALSE),2)&amp;", "&amp;FIXED(VLOOKUP(A21,'Direct lors'!B$4:G$21,6,FALSE),2)&amp;")"</f>
        <v>(-2.30, 2.67)</v>
      </c>
    </row>
    <row r="22" spans="1:4" x14ac:dyDescent="0.25">
      <c r="B22"/>
      <c r="C22"/>
      <c r="D22"/>
    </row>
    <row r="23" spans="1:4" x14ac:dyDescent="0.25">
      <c r="B23"/>
      <c r="C23"/>
      <c r="D23"/>
    </row>
    <row r="24" spans="1:4" x14ac:dyDescent="0.25">
      <c r="B24"/>
      <c r="C24"/>
      <c r="D24"/>
    </row>
    <row r="25" spans="1:4" x14ac:dyDescent="0.25">
      <c r="B25"/>
      <c r="C25"/>
      <c r="D25"/>
    </row>
    <row r="26" spans="1:4" x14ac:dyDescent="0.25">
      <c r="B26"/>
      <c r="C26"/>
      <c r="D26"/>
    </row>
    <row r="27" spans="1:4" x14ac:dyDescent="0.25">
      <c r="B27"/>
      <c r="C27"/>
      <c r="D27"/>
    </row>
    <row r="28" spans="1:4" x14ac:dyDescent="0.25">
      <c r="B28"/>
      <c r="C28"/>
      <c r="D28"/>
    </row>
    <row r="29" spans="1:4" x14ac:dyDescent="0.25">
      <c r="B29"/>
      <c r="C29"/>
      <c r="D29"/>
    </row>
    <row r="30" spans="1:4" x14ac:dyDescent="0.25">
      <c r="B30"/>
      <c r="C30"/>
      <c r="D30"/>
    </row>
    <row r="31" spans="1:4" x14ac:dyDescent="0.25">
      <c r="B31"/>
      <c r="C31"/>
      <c r="D31"/>
    </row>
    <row r="32" spans="1:4" x14ac:dyDescent="0.25">
      <c r="B32"/>
      <c r="C32"/>
      <c r="D32"/>
    </row>
    <row r="33" spans="2:4" x14ac:dyDescent="0.25">
      <c r="B33"/>
      <c r="C33"/>
      <c r="D33"/>
    </row>
    <row r="34" spans="2:4" x14ac:dyDescent="0.25">
      <c r="B34"/>
      <c r="C34"/>
      <c r="D34"/>
    </row>
    <row r="35" spans="2:4" x14ac:dyDescent="0.25">
      <c r="B35"/>
      <c r="C35"/>
      <c r="D35"/>
    </row>
    <row r="36" spans="2:4" x14ac:dyDescent="0.25">
      <c r="B36"/>
      <c r="C36"/>
      <c r="D36"/>
    </row>
    <row r="37" spans="2:4" x14ac:dyDescent="0.25">
      <c r="B37"/>
      <c r="C37"/>
      <c r="D37"/>
    </row>
    <row r="38" spans="2:4" x14ac:dyDescent="0.25">
      <c r="B38"/>
      <c r="C38"/>
      <c r="D38"/>
    </row>
    <row r="39" spans="2:4" x14ac:dyDescent="0.25">
      <c r="B39"/>
      <c r="C39"/>
      <c r="D39"/>
    </row>
    <row r="40" spans="2:4" x14ac:dyDescent="0.25">
      <c r="B40"/>
      <c r="C40"/>
      <c r="D40"/>
    </row>
    <row r="41" spans="2:4" x14ac:dyDescent="0.25">
      <c r="B41"/>
      <c r="C41"/>
      <c r="D41"/>
    </row>
    <row r="42" spans="2:4" x14ac:dyDescent="0.25">
      <c r="B42"/>
      <c r="C42"/>
      <c r="D42"/>
    </row>
    <row r="43" spans="2:4" x14ac:dyDescent="0.25">
      <c r="B43"/>
      <c r="C43"/>
      <c r="D43"/>
    </row>
    <row r="44" spans="2:4" x14ac:dyDescent="0.25">
      <c r="B44"/>
      <c r="C44"/>
      <c r="D44"/>
    </row>
    <row r="45" spans="2:4" x14ac:dyDescent="0.25">
      <c r="B45"/>
      <c r="C45"/>
      <c r="D45"/>
    </row>
    <row r="46" spans="2:4" x14ac:dyDescent="0.25">
      <c r="B46"/>
      <c r="C46"/>
      <c r="D46"/>
    </row>
    <row r="47" spans="2:4" x14ac:dyDescent="0.25">
      <c r="B47"/>
      <c r="C47"/>
      <c r="D47"/>
    </row>
    <row r="48" spans="2:4" x14ac:dyDescent="0.25">
      <c r="B48"/>
      <c r="C48"/>
      <c r="D48"/>
    </row>
    <row r="49" spans="2:5" x14ac:dyDescent="0.25">
      <c r="B49"/>
      <c r="C49"/>
      <c r="D49"/>
    </row>
    <row r="50" spans="2:5" x14ac:dyDescent="0.25">
      <c r="B50"/>
      <c r="C50"/>
      <c r="D50"/>
    </row>
    <row r="51" spans="2:5" x14ac:dyDescent="0.25">
      <c r="B51"/>
      <c r="C51"/>
      <c r="D51"/>
    </row>
    <row r="64" spans="2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>
      <selection activeCell="G1" sqref="G1"/>
    </sheetView>
  </sheetViews>
  <sheetFormatPr defaultRowHeight="15" x14ac:dyDescent="0.25"/>
  <cols>
    <col min="1" max="1" width="5.42578125" style="1" customWidth="1"/>
    <col min="2" max="2" width="59.7109375" style="1" bestFit="1" customWidth="1"/>
    <col min="3" max="4" width="12" style="1" customWidth="1"/>
    <col min="5" max="5" width="9.5703125" style="1" customWidth="1"/>
    <col min="6" max="6" width="4.85546875" customWidth="1"/>
    <col min="7" max="7" width="68.28515625" bestFit="1" customWidth="1"/>
    <col min="8" max="9" width="12.42578125" customWidth="1"/>
  </cols>
  <sheetData>
    <row r="1" spans="1:9" x14ac:dyDescent="0.25">
      <c r="B1" s="1" t="s">
        <v>6</v>
      </c>
      <c r="G1" s="1" t="s">
        <v>6</v>
      </c>
    </row>
    <row r="3" spans="1:9" x14ac:dyDescent="0.25">
      <c r="B3" s="8" t="s">
        <v>1</v>
      </c>
      <c r="C3" s="8" t="s">
        <v>92</v>
      </c>
      <c r="D3" s="9" t="s">
        <v>91</v>
      </c>
      <c r="E3" s="10" t="s">
        <v>93</v>
      </c>
      <c r="G3" s="8" t="s">
        <v>3</v>
      </c>
      <c r="H3" s="8" t="s">
        <v>92</v>
      </c>
      <c r="I3" s="9" t="s">
        <v>91</v>
      </c>
    </row>
    <row r="4" spans="1:9" x14ac:dyDescent="0.25">
      <c r="A4" s="1">
        <v>2</v>
      </c>
      <c r="B4" s="3" t="str">
        <f>VLOOKUP(A4,'WinBUGS output'!A:C,3,FALSE)</f>
        <v>Exercise</v>
      </c>
      <c r="C4" s="3" t="str">
        <f>FIXED(EXP(VLOOKUP(A4,'Direct lors'!B$4:G$21,4,FALSE)),2)</f>
        <v>0.02</v>
      </c>
      <c r="D4" s="3" t="str">
        <f>"("&amp;FIXED(EXP(VLOOKUP(A4,'Direct lors'!B$4:G$21,5,FALSE)),2)&amp;", "&amp;FIXED(EXP(VLOOKUP(A4,'Direct lors'!B$4:G$21,6,FALSE)),2)&amp;")"</f>
        <v>(0.00, 0.72)</v>
      </c>
      <c r="F4" s="1">
        <v>2</v>
      </c>
      <c r="G4" s="2" t="str">
        <f>VLOOKUP(F4,'WinBUGS output'!D:F,3,FALSE)</f>
        <v>Exercise</v>
      </c>
      <c r="H4" s="3" t="str">
        <f>FIXED(EXP(VLOOKUP(F4,'Direct lors'!O$4:T$15,4,FALSE)),2)</f>
        <v>0.02</v>
      </c>
      <c r="I4" s="3" t="str">
        <f>"("&amp;FIXED(EXP(VLOOKUP(F4,'Direct lors'!O$4:T$15,5,FALSE)),2)&amp;", "&amp;FIXED(EXP(VLOOKUP(F4,'Direct lors'!O$4:T$15,6,FALSE)),2)&amp;")"</f>
        <v>(0.00, 0.79)</v>
      </c>
    </row>
    <row r="5" spans="1:9" x14ac:dyDescent="0.25">
      <c r="A5" s="1">
        <v>3</v>
      </c>
      <c r="B5" s="3" t="str">
        <f>VLOOKUP(A5,'WinBUGS output'!A:C,3,FALSE)</f>
        <v>Amitriptyline</v>
      </c>
      <c r="C5" s="3" t="str">
        <f>FIXED(EXP(VLOOKUP(A5,'Direct lors'!B$4:G$21,4,FALSE)),2)</f>
        <v>9.68</v>
      </c>
      <c r="D5" s="3" t="str">
        <f>"("&amp;FIXED(EXP(VLOOKUP(A5,'Direct lors'!B$4:G$21,5,FALSE)),2)&amp;", "&amp;FIXED(EXP(VLOOKUP(A5,'Direct lors'!B$4:G$21,6,FALSE)),2)&amp;")"</f>
        <v>(5.31, 19.30)</v>
      </c>
      <c r="F5" s="1">
        <v>3</v>
      </c>
      <c r="G5" s="2" t="str">
        <f>VLOOKUP(F5,'WinBUGS output'!D:F,3,FALSE)</f>
        <v>TCA</v>
      </c>
      <c r="H5" s="3" t="str">
        <f>FIXED(EXP(VLOOKUP(F5,'Direct lors'!O$4:T$15,4,FALSE)),2)</f>
        <v>7.61</v>
      </c>
      <c r="I5" s="3" t="str">
        <f>"("&amp;FIXED(EXP(VLOOKUP(F5,'Direct lors'!O$4:T$15,5,FALSE)),2)&amp;", "&amp;FIXED(EXP(VLOOKUP(F5,'Direct lors'!O$4:T$15,6,FALSE)),2)&amp;")"</f>
        <v>(3.35, 17.12)</v>
      </c>
    </row>
    <row r="6" spans="1:9" x14ac:dyDescent="0.25">
      <c r="A6" s="1">
        <v>4</v>
      </c>
      <c r="B6" s="3" t="str">
        <f>VLOOKUP(A6,'WinBUGS output'!A:C,3,FALSE)</f>
        <v>Imipramine</v>
      </c>
      <c r="C6" s="3" t="str">
        <f>FIXED(EXP(VLOOKUP(A6,'Direct lors'!B$4:G$21,4,FALSE)),2)</f>
        <v>6.23</v>
      </c>
      <c r="D6" s="3" t="str">
        <f>"("&amp;FIXED(EXP(VLOOKUP(A6,'Direct lors'!B$4:G$21,5,FALSE)),2)&amp;", "&amp;FIXED(EXP(VLOOKUP(A6,'Direct lors'!B$4:G$21,6,FALSE)),2)&amp;")"</f>
        <v>(2.97, 13.33)</v>
      </c>
      <c r="F6" s="1">
        <v>4</v>
      </c>
      <c r="G6" s="2" t="str">
        <f>VLOOKUP(F6,'WinBUGS output'!D:F,3,FALSE)</f>
        <v>SSRI</v>
      </c>
      <c r="H6" s="3" t="str">
        <f>FIXED(EXP(VLOOKUP(F6,'Direct lors'!O$4:T$15,4,FALSE)),2)</f>
        <v>2.53</v>
      </c>
      <c r="I6" s="3" t="str">
        <f>"("&amp;FIXED(EXP(VLOOKUP(F6,'Direct lors'!O$4:T$15,5,FALSE)),2)&amp;", "&amp;FIXED(EXP(VLOOKUP(F6,'Direct lors'!O$4:T$15,6,FALSE)),2)&amp;")"</f>
        <v>(1.28, 4.95)</v>
      </c>
    </row>
    <row r="7" spans="1:9" x14ac:dyDescent="0.25">
      <c r="A7" s="1">
        <v>5</v>
      </c>
      <c r="B7" s="3" t="str">
        <f>VLOOKUP(A7,'WinBUGS output'!A:C,3,FALSE)</f>
        <v>Lofepramine</v>
      </c>
      <c r="C7" s="3" t="str">
        <f>FIXED(EXP(VLOOKUP(A7,'Direct lors'!B$4:G$21,4,FALSE)),2)</f>
        <v>7.39</v>
      </c>
      <c r="D7" s="3" t="str">
        <f>"("&amp;FIXED(EXP(VLOOKUP(A7,'Direct lors'!B$4:G$21,5,FALSE)),2)&amp;", "&amp;FIXED(EXP(VLOOKUP(A7,'Direct lors'!B$4:G$21,6,FALSE)),2)&amp;")"</f>
        <v>(2.20, 21.76)</v>
      </c>
      <c r="F7" s="1">
        <v>5</v>
      </c>
      <c r="G7" s="2" t="str">
        <f>VLOOKUP(F7,'WinBUGS output'!D:F,3,FALSE)</f>
        <v>Mirtazapine</v>
      </c>
      <c r="H7" s="3" t="str">
        <f>FIXED(EXP(VLOOKUP(F7,'Direct lors'!O$4:T$15,4,FALSE)),2)</f>
        <v>3.82</v>
      </c>
      <c r="I7" s="3" t="str">
        <f>"("&amp;FIXED(EXP(VLOOKUP(F7,'Direct lors'!O$4:T$15,5,FALSE)),2)&amp;", "&amp;FIXED(EXP(VLOOKUP(F7,'Direct lors'!O$4:T$15,6,FALSE)),2)&amp;")"</f>
        <v>(0.41, 45.15)</v>
      </c>
    </row>
    <row r="8" spans="1:9" x14ac:dyDescent="0.25">
      <c r="A8" s="1">
        <v>6</v>
      </c>
      <c r="B8" s="3" t="str">
        <f>VLOOKUP(A8,'WinBUGS output'!A:C,3,FALSE)</f>
        <v>Any SSRI</v>
      </c>
      <c r="C8" s="3" t="str">
        <f>FIXED(EXP(VLOOKUP(A8,'Direct lors'!B$4:G$21,4,FALSE)),2)</f>
        <v>2.56</v>
      </c>
      <c r="D8" s="3" t="str">
        <f>"("&amp;FIXED(EXP(VLOOKUP(A8,'Direct lors'!B$4:G$21,5,FALSE)),2)&amp;", "&amp;FIXED(EXP(VLOOKUP(A8,'Direct lors'!B$4:G$21,6,FALSE)),2)&amp;")"</f>
        <v>(0.81, 7.69)</v>
      </c>
      <c r="F8" s="1">
        <v>6</v>
      </c>
      <c r="G8" s="2" t="str">
        <f>VLOOKUP(F8,'WinBUGS output'!D:F,3,FALSE)</f>
        <v>Short-term psychodynamic psychotherapies</v>
      </c>
      <c r="H8" s="3" t="str">
        <f>FIXED(EXP(VLOOKUP(F8,'Direct lors'!O$4:T$15,4,FALSE)),2)</f>
        <v>9.30</v>
      </c>
      <c r="I8" s="3" t="str">
        <f>"("&amp;FIXED(EXP(VLOOKUP(F8,'Direct lors'!O$4:T$15,5,FALSE)),2)&amp;", "&amp;FIXED(EXP(VLOOKUP(F8,'Direct lors'!O$4:T$15,6,FALSE)),2)&amp;")"</f>
        <v>(0.30, 658.52)</v>
      </c>
    </row>
    <row r="9" spans="1:9" x14ac:dyDescent="0.25">
      <c r="A9" s="1">
        <v>7</v>
      </c>
      <c r="B9" s="3" t="str">
        <f>VLOOKUP(A9,'WinBUGS output'!A:C,3,FALSE)</f>
        <v>Citalopram</v>
      </c>
      <c r="C9" s="3" t="str">
        <f>FIXED(EXP(VLOOKUP(A9,'Direct lors'!B$4:G$21,4,FALSE)),2)</f>
        <v>2.51</v>
      </c>
      <c r="D9" s="3" t="str">
        <f>"("&amp;FIXED(EXP(VLOOKUP(A9,'Direct lors'!B$4:G$21,5,FALSE)),2)&amp;", "&amp;FIXED(EXP(VLOOKUP(A9,'Direct lors'!B$4:G$21,6,FALSE)),2)&amp;")"</f>
        <v>(0.96, 6.30)</v>
      </c>
      <c r="F9" s="1">
        <v>7</v>
      </c>
      <c r="G9" s="2" t="str">
        <f>VLOOKUP(F9,'WinBUGS output'!D:F,3,FALSE)</f>
        <v>Problem solving</v>
      </c>
      <c r="H9" s="3" t="str">
        <f>FIXED(EXP(VLOOKUP(F9,'Direct lors'!O$4:T$15,4,FALSE)),2)</f>
        <v>0.14</v>
      </c>
      <c r="I9" s="3" t="str">
        <f>"("&amp;FIXED(EXP(VLOOKUP(F9,'Direct lors'!O$4:T$15,5,FALSE)),2)&amp;", "&amp;FIXED(EXP(VLOOKUP(F9,'Direct lors'!O$4:T$15,6,FALSE)),2)&amp;")"</f>
        <v>(0.00, 3.22)</v>
      </c>
    </row>
    <row r="10" spans="1:9" x14ac:dyDescent="0.25">
      <c r="A10" s="1">
        <v>8</v>
      </c>
      <c r="B10" s="3" t="str">
        <f>VLOOKUP(A10,'WinBUGS output'!A:C,3,FALSE)</f>
        <v>Escitalopram</v>
      </c>
      <c r="C10" s="3" t="str">
        <f>FIXED(EXP(VLOOKUP(A10,'Direct lors'!B$4:G$21,4,FALSE)),2)</f>
        <v>2.08</v>
      </c>
      <c r="D10" s="3" t="str">
        <f>"("&amp;FIXED(EXP(VLOOKUP(A10,'Direct lors'!B$4:G$21,5,FALSE)),2)&amp;", "&amp;FIXED(EXP(VLOOKUP(A10,'Direct lors'!B$4:G$21,6,FALSE)),2)&amp;")"</f>
        <v>(0.90, 4.76)</v>
      </c>
      <c r="F10" s="1">
        <v>8</v>
      </c>
      <c r="G10" s="2" t="str">
        <f>VLOOKUP(F10,'WinBUGS output'!D:F,3,FALSE)</f>
        <v>Cognitive and cognitive behavioural therapies (individual)</v>
      </c>
      <c r="H10" s="3" t="str">
        <f>FIXED(EXP(VLOOKUP(F10,'Direct lors'!O$4:T$15,4,FALSE)),2)</f>
        <v>0.98</v>
      </c>
      <c r="I10" s="3" t="str">
        <f>"("&amp;FIXED(EXP(VLOOKUP(F10,'Direct lors'!O$4:T$15,5,FALSE)),2)&amp;", "&amp;FIXED(EXP(VLOOKUP(F10,'Direct lors'!O$4:T$15,6,FALSE)),2)&amp;")"</f>
        <v>(0.00, 32.46)</v>
      </c>
    </row>
    <row r="11" spans="1:9" x14ac:dyDescent="0.25">
      <c r="A11" s="1">
        <v>9</v>
      </c>
      <c r="B11" s="3" t="str">
        <f>VLOOKUP(A11,'WinBUGS output'!A:C,3,FALSE)</f>
        <v>Fluoxetine</v>
      </c>
      <c r="C11" s="3" t="str">
        <f>FIXED(EXP(VLOOKUP(A11,'Direct lors'!B$4:G$21,4,FALSE)),2)</f>
        <v>1.99</v>
      </c>
      <c r="D11" s="3" t="str">
        <f>"("&amp;FIXED(EXP(VLOOKUP(A11,'Direct lors'!B$4:G$21,5,FALSE)),2)&amp;", "&amp;FIXED(EXP(VLOOKUP(A11,'Direct lors'!B$4:G$21,6,FALSE)),2)&amp;")"</f>
        <v>(1.00, 4.18)</v>
      </c>
      <c r="F11" s="1">
        <v>9</v>
      </c>
      <c r="G11" s="2" t="str">
        <f>VLOOKUP(F11,'WinBUGS output'!D:F,3,FALSE)</f>
        <v>Behavioural, cognitive, or CBT groups</v>
      </c>
      <c r="H11" s="3" t="str">
        <f>FIXED(EXP(VLOOKUP(F11,'Direct lors'!O$4:T$15,4,FALSE)),2)</f>
        <v>0.30</v>
      </c>
      <c r="I11" s="3" t="str">
        <f>"("&amp;FIXED(EXP(VLOOKUP(F11,'Direct lors'!O$4:T$15,5,FALSE)),2)&amp;", "&amp;FIXED(EXP(VLOOKUP(F11,'Direct lors'!O$4:T$15,6,FALSE)),2)&amp;")"</f>
        <v>(0.01, 3.46)</v>
      </c>
    </row>
    <row r="12" spans="1:9" x14ac:dyDescent="0.25">
      <c r="A12" s="1">
        <v>10</v>
      </c>
      <c r="B12" s="3" t="str">
        <f>VLOOKUP(A12,'WinBUGS output'!A:C,3,FALSE)</f>
        <v>Sertraline</v>
      </c>
      <c r="C12" s="3" t="str">
        <f>FIXED(EXP(VLOOKUP(A12,'Direct lors'!B$4:G$21,4,FALSE)),2)</f>
        <v>3.97</v>
      </c>
      <c r="D12" s="3" t="str">
        <f>"("&amp;FIXED(EXP(VLOOKUP(A12,'Direct lors'!B$4:G$21,5,FALSE)),2)&amp;", "&amp;FIXED(EXP(VLOOKUP(A12,'Direct lors'!B$4:G$21,6,FALSE)),2)&amp;")"</f>
        <v>(2.05, 7.10)</v>
      </c>
      <c r="F12" s="1">
        <v>10</v>
      </c>
      <c r="G12" s="2" t="str">
        <f>VLOOKUP(F12,'WinBUGS output'!D:F,3,FALSE)</f>
        <v>Combined (Cognitive and cognitive behavioural therapies individual + AD)</v>
      </c>
      <c r="H12" s="3" t="str">
        <f>FIXED(EXP(VLOOKUP(F12,'Direct lors'!O$4:T$15,4,FALSE)),2)</f>
        <v>1.16</v>
      </c>
      <c r="I12" s="3" t="str">
        <f>"("&amp;FIXED(EXP(VLOOKUP(F12,'Direct lors'!O$4:T$15,5,FALSE)),2)&amp;", "&amp;FIXED(EXP(VLOOKUP(F12,'Direct lors'!O$4:T$15,6,FALSE)),2)&amp;")"</f>
        <v>(0.00, 34.81)</v>
      </c>
    </row>
    <row r="13" spans="1:9" x14ac:dyDescent="0.25">
      <c r="A13" s="1">
        <v>11</v>
      </c>
      <c r="B13" s="3" t="str">
        <f>VLOOKUP(A13,'WinBUGS output'!A:C,3,FALSE)</f>
        <v>Mirtazapine</v>
      </c>
      <c r="C13" s="3" t="str">
        <f>FIXED(EXP(VLOOKUP(A13,'Direct lors'!B$4:G$21,4,FALSE)),2)</f>
        <v>3.82</v>
      </c>
      <c r="D13" s="3" t="str">
        <f>"("&amp;FIXED(EXP(VLOOKUP(A13,'Direct lors'!B$4:G$21,5,FALSE)),2)&amp;", "&amp;FIXED(EXP(VLOOKUP(A13,'Direct lors'!B$4:G$21,6,FALSE)),2)&amp;")"</f>
        <v>(0.41, 45.15)</v>
      </c>
      <c r="F13" s="1">
        <v>11</v>
      </c>
      <c r="G13" s="2" t="str">
        <f>VLOOKUP(F13,'WinBUGS output'!D:F,3,FALSE)</f>
        <v>Combined (Problem solving + AD)</v>
      </c>
      <c r="H13" s="3" t="str">
        <f>FIXED(EXP(VLOOKUP(F13,'Direct lors'!O$4:T$15,4,FALSE)),2)</f>
        <v>10.07</v>
      </c>
      <c r="I13" s="3" t="str">
        <f>"("&amp;FIXED(EXP(VLOOKUP(F13,'Direct lors'!O$4:T$15,5,FALSE)),2)&amp;", "&amp;FIXED(EXP(VLOOKUP(F13,'Direct lors'!O$4:T$15,6,FALSE)),2)&amp;")"</f>
        <v>(0.58, 210.61)</v>
      </c>
    </row>
    <row r="14" spans="1:9" x14ac:dyDescent="0.25">
      <c r="A14" s="1">
        <v>12</v>
      </c>
      <c r="B14" s="3" t="str">
        <f>VLOOKUP(A14,'WinBUGS output'!A:C,3,FALSE)</f>
        <v>Short-term psychodynamic psychotherapy individual</v>
      </c>
      <c r="C14" s="3" t="str">
        <f>FIXED(EXP(VLOOKUP(A14,'Direct lors'!B$4:G$21,4,FALSE)),2)</f>
        <v>9.30</v>
      </c>
      <c r="D14" s="3" t="str">
        <f>"("&amp;FIXED(EXP(VLOOKUP(A14,'Direct lors'!B$4:G$21,5,FALSE)),2)&amp;", "&amp;FIXED(EXP(VLOOKUP(A14,'Direct lors'!B$4:G$21,6,FALSE)),2)&amp;")"</f>
        <v>(0.34, 614.00)</v>
      </c>
      <c r="F14" s="1">
        <v>12</v>
      </c>
      <c r="G14" s="2" t="str">
        <f>VLOOKUP(F14,'WinBUGS output'!D:F,3,FALSE)</f>
        <v>Combined (Short-term psychodynamic psychotherapies + AD)</v>
      </c>
      <c r="H14" s="3" t="str">
        <f>FIXED(EXP(VLOOKUP(F14,'Direct lors'!O$4:T$15,4,FALSE)),2)</f>
        <v>1.04</v>
      </c>
      <c r="I14" s="3" t="str">
        <f>"("&amp;FIXED(EXP(VLOOKUP(F14,'Direct lors'!O$4:T$15,5,FALSE)),2)&amp;", "&amp;FIXED(EXP(VLOOKUP(F14,'Direct lors'!O$4:T$15,6,FALSE)),2)&amp;")"</f>
        <v>(0.01, 51.42)</v>
      </c>
    </row>
    <row r="15" spans="1:9" x14ac:dyDescent="0.25">
      <c r="A15" s="1">
        <v>13</v>
      </c>
      <c r="B15" s="3" t="str">
        <f>VLOOKUP(A15,'WinBUGS output'!A:C,3,FALSE)</f>
        <v>Problem solving individual</v>
      </c>
      <c r="C15" s="3" t="str">
        <f>FIXED(EXP(VLOOKUP(A15,'Direct lors'!B$4:G$21,4,FALSE)),2)</f>
        <v>0.14</v>
      </c>
      <c r="D15" s="3" t="str">
        <f>"("&amp;FIXED(EXP(VLOOKUP(A15,'Direct lors'!B$4:G$21,5,FALSE)),2)&amp;", "&amp;FIXED(EXP(VLOOKUP(A15,'Direct lors'!B$4:G$21,6,FALSE)),2)&amp;")"</f>
        <v>(0.00, 2.92)</v>
      </c>
      <c r="F15" s="1">
        <v>13</v>
      </c>
      <c r="G15" s="2" t="str">
        <f>VLOOKUP(F15,'WinBUGS output'!D:F,3,FALSE)</f>
        <v>Combined (Exercise + AD/CBT)</v>
      </c>
      <c r="H15" s="3" t="str">
        <f>FIXED(EXP(VLOOKUP(F15,'Direct lors'!O$4:T$15,4,FALSE)),2)</f>
        <v>1.31</v>
      </c>
      <c r="I15" s="3" t="str">
        <f>"("&amp;FIXED(EXP(VLOOKUP(F15,'Direct lors'!O$4:T$15,5,FALSE)),2)&amp;", "&amp;FIXED(EXP(VLOOKUP(F15,'Direct lors'!O$4:T$15,6,FALSE)),2)&amp;")"</f>
        <v>(0.09, 16.44)</v>
      </c>
    </row>
    <row r="16" spans="1:9" x14ac:dyDescent="0.25">
      <c r="A16" s="1">
        <v>14</v>
      </c>
      <c r="B16" s="3" t="str">
        <f>VLOOKUP(A16,'WinBUGS output'!A:C,3,FALSE)</f>
        <v>CBT individual (over 15 sessions)</v>
      </c>
      <c r="C16" s="3" t="str">
        <f>FIXED(EXP(VLOOKUP(A16,'Direct lors'!B$4:G$21,4,FALSE)),2)</f>
        <v>0.99</v>
      </c>
      <c r="D16" s="3" t="str">
        <f>"("&amp;FIXED(EXP(VLOOKUP(A16,'Direct lors'!B$4:G$21,5,FALSE)),2)&amp;", "&amp;FIXED(EXP(VLOOKUP(A16,'Direct lors'!B$4:G$21,6,FALSE)),2)&amp;")"</f>
        <v>(0.00, 29.96)</v>
      </c>
    </row>
    <row r="17" spans="1:4" x14ac:dyDescent="0.25">
      <c r="A17" s="1">
        <v>15</v>
      </c>
      <c r="B17" s="3" t="str">
        <f>VLOOKUP(A17,'WinBUGS output'!A:C,3,FALSE)</f>
        <v>CBT group (under 15 sessions)</v>
      </c>
      <c r="C17" s="3" t="str">
        <f>FIXED(EXP(VLOOKUP(A17,'Direct lors'!B$4:G$21,4,FALSE)),2)</f>
        <v>0.30</v>
      </c>
      <c r="D17" s="3" t="str">
        <f>"("&amp;FIXED(EXP(VLOOKUP(A17,'Direct lors'!B$4:G$21,5,FALSE)),2)&amp;", "&amp;FIXED(EXP(VLOOKUP(A17,'Direct lors'!B$4:G$21,6,FALSE)),2)&amp;")"</f>
        <v>(0.01, 3.03)</v>
      </c>
    </row>
    <row r="18" spans="1:4" x14ac:dyDescent="0.25">
      <c r="A18" s="1">
        <v>16</v>
      </c>
      <c r="B18" s="3" t="str">
        <f>VLOOKUP(A18,'WinBUGS output'!A:C,3,FALSE)</f>
        <v>CBT individual (over 15 sessions) + imipramine</v>
      </c>
      <c r="C18" s="3" t="str">
        <f>FIXED(EXP(VLOOKUP(A18,'Direct lors'!B$4:G$21,4,FALSE)),2)</f>
        <v>1.19</v>
      </c>
      <c r="D18" s="3" t="str">
        <f>"("&amp;FIXED(EXP(VLOOKUP(A18,'Direct lors'!B$4:G$21,5,FALSE)),2)&amp;", "&amp;FIXED(EXP(VLOOKUP(A18,'Direct lors'!B$4:G$21,6,FALSE)),2)&amp;")"</f>
        <v>(0.00, 31.82)</v>
      </c>
    </row>
    <row r="19" spans="1:4" x14ac:dyDescent="0.25">
      <c r="A19" s="1">
        <v>17</v>
      </c>
      <c r="B19" s="3" t="str">
        <f>VLOOKUP(A19,'WinBUGS output'!A:C,3,FALSE)</f>
        <v>Problem solving individual + any SSRI</v>
      </c>
      <c r="C19" s="3" t="str">
        <f>FIXED(EXP(VLOOKUP(A19,'Direct lors'!B$4:G$21,4,FALSE)),2)</f>
        <v>10.07</v>
      </c>
      <c r="D19" s="3" t="str">
        <f>"("&amp;FIXED(EXP(VLOOKUP(A19,'Direct lors'!B$4:G$21,5,FALSE)),2)&amp;", "&amp;FIXED(EXP(VLOOKUP(A19,'Direct lors'!B$4:G$21,6,FALSE)),2)&amp;")"</f>
        <v>(0.64, 192.48)</v>
      </c>
    </row>
    <row r="20" spans="1:4" x14ac:dyDescent="0.25">
      <c r="A20" s="1">
        <v>18</v>
      </c>
      <c r="B20" s="3" t="str">
        <f>VLOOKUP(A20,'WinBUGS output'!A:C,3,FALSE)</f>
        <v>Short-term psychodynamic psychotherapy individual + any SSRI</v>
      </c>
      <c r="C20" s="3" t="str">
        <f>FIXED(EXP(VLOOKUP(A20,'Direct lors'!B$4:G$21,4,FALSE)),2)</f>
        <v>1.04</v>
      </c>
      <c r="D20" s="3" t="str">
        <f>"("&amp;FIXED(EXP(VLOOKUP(A20,'Direct lors'!B$4:G$21,5,FALSE)),2)&amp;", "&amp;FIXED(EXP(VLOOKUP(A20,'Direct lors'!B$4:G$21,6,FALSE)),2)&amp;")"</f>
        <v>(0.01, 47.94)</v>
      </c>
    </row>
    <row r="21" spans="1:4" x14ac:dyDescent="0.25">
      <c r="A21" s="1">
        <v>19</v>
      </c>
      <c r="B21" s="3" t="str">
        <f>VLOOKUP(A21,'WinBUGS output'!A:C,3,FALSE)</f>
        <v>Exercise + Sertraline</v>
      </c>
      <c r="C21" s="3" t="str">
        <f>FIXED(EXP(VLOOKUP(A21,'Direct lors'!B$4:G$21,4,FALSE)),2)</f>
        <v>1.32</v>
      </c>
      <c r="D21" s="3" t="str">
        <f>"("&amp;FIXED(EXP(VLOOKUP(A21,'Direct lors'!B$4:G$21,5,FALSE)),2)&amp;", "&amp;FIXED(EXP(VLOOKUP(A21,'Direct lors'!B$4:G$21,6,FALSE)),2)&amp;")"</f>
        <v>(0.10, 14.44)</v>
      </c>
    </row>
    <row r="22" spans="1:4" x14ac:dyDescent="0.25">
      <c r="B22"/>
      <c r="C22"/>
      <c r="D22"/>
    </row>
    <row r="23" spans="1:4" x14ac:dyDescent="0.25">
      <c r="B23"/>
      <c r="C23"/>
      <c r="D23"/>
    </row>
    <row r="24" spans="1:4" x14ac:dyDescent="0.25">
      <c r="B24"/>
      <c r="C24"/>
      <c r="D24"/>
    </row>
    <row r="25" spans="1:4" x14ac:dyDescent="0.25">
      <c r="B25"/>
      <c r="C25"/>
      <c r="D25"/>
    </row>
    <row r="26" spans="1:4" x14ac:dyDescent="0.25">
      <c r="B26"/>
      <c r="C26"/>
      <c r="D26"/>
    </row>
    <row r="27" spans="1:4" x14ac:dyDescent="0.25">
      <c r="B27"/>
      <c r="C27"/>
      <c r="D27"/>
    </row>
    <row r="28" spans="1:4" x14ac:dyDescent="0.25">
      <c r="B28"/>
      <c r="C28"/>
      <c r="D28"/>
    </row>
    <row r="29" spans="1:4" x14ac:dyDescent="0.25">
      <c r="B29"/>
      <c r="C29"/>
      <c r="D29"/>
    </row>
    <row r="30" spans="1:4" x14ac:dyDescent="0.25">
      <c r="B30"/>
      <c r="C30"/>
      <c r="D30"/>
    </row>
    <row r="31" spans="1:4" x14ac:dyDescent="0.25">
      <c r="B31"/>
      <c r="C31"/>
      <c r="D31"/>
    </row>
    <row r="32" spans="1:4" x14ac:dyDescent="0.25">
      <c r="B32"/>
      <c r="C32"/>
      <c r="D32"/>
    </row>
    <row r="33" spans="2:4" x14ac:dyDescent="0.25">
      <c r="B33"/>
      <c r="C33"/>
      <c r="D33"/>
    </row>
    <row r="34" spans="2:4" x14ac:dyDescent="0.25">
      <c r="B34"/>
      <c r="C34"/>
      <c r="D34"/>
    </row>
    <row r="35" spans="2:4" x14ac:dyDescent="0.25">
      <c r="B35"/>
      <c r="C35"/>
      <c r="D35"/>
    </row>
    <row r="36" spans="2:4" x14ac:dyDescent="0.25">
      <c r="B36"/>
      <c r="C36"/>
      <c r="D36"/>
    </row>
    <row r="37" spans="2:4" x14ac:dyDescent="0.25">
      <c r="B37"/>
      <c r="C37"/>
      <c r="D37"/>
    </row>
    <row r="38" spans="2:4" x14ac:dyDescent="0.25">
      <c r="B38"/>
      <c r="C38"/>
      <c r="D38"/>
    </row>
    <row r="39" spans="2:4" x14ac:dyDescent="0.25">
      <c r="B39"/>
      <c r="C39"/>
      <c r="D39"/>
    </row>
    <row r="40" spans="2:4" x14ac:dyDescent="0.25">
      <c r="B40"/>
      <c r="C40"/>
      <c r="D40"/>
    </row>
    <row r="41" spans="2:4" x14ac:dyDescent="0.25">
      <c r="B41"/>
      <c r="C41"/>
      <c r="D41"/>
    </row>
    <row r="42" spans="2:4" x14ac:dyDescent="0.25">
      <c r="B42"/>
      <c r="C42"/>
      <c r="D42"/>
    </row>
    <row r="43" spans="2:4" x14ac:dyDescent="0.25">
      <c r="B43"/>
      <c r="C43"/>
      <c r="D43"/>
    </row>
    <row r="44" spans="2:4" x14ac:dyDescent="0.25">
      <c r="B44"/>
      <c r="C44"/>
      <c r="D44"/>
    </row>
    <row r="45" spans="2:4" x14ac:dyDescent="0.25">
      <c r="B45"/>
      <c r="C45"/>
      <c r="D45"/>
    </row>
    <row r="46" spans="2:4" x14ac:dyDescent="0.25">
      <c r="B46"/>
      <c r="C46"/>
      <c r="D46"/>
    </row>
    <row r="47" spans="2:4" x14ac:dyDescent="0.25">
      <c r="B47"/>
      <c r="C47"/>
      <c r="D47"/>
    </row>
    <row r="48" spans="2:4" x14ac:dyDescent="0.25">
      <c r="B48"/>
      <c r="C48"/>
      <c r="D48"/>
    </row>
    <row r="49" spans="2:5" x14ac:dyDescent="0.25">
      <c r="B49"/>
      <c r="C49"/>
      <c r="D49"/>
    </row>
    <row r="50" spans="2:5" x14ac:dyDescent="0.25">
      <c r="B50"/>
      <c r="C50"/>
      <c r="D50"/>
    </row>
    <row r="51" spans="2:5" x14ac:dyDescent="0.25">
      <c r="B51"/>
      <c r="C51"/>
      <c r="D51"/>
    </row>
    <row r="52" spans="2:5" x14ac:dyDescent="0.25">
      <c r="B52"/>
      <c r="C52"/>
      <c r="D52"/>
    </row>
    <row r="53" spans="2:5" x14ac:dyDescent="0.25">
      <c r="B53"/>
      <c r="C53"/>
      <c r="D53"/>
    </row>
    <row r="54" spans="2:5" x14ac:dyDescent="0.25">
      <c r="B54"/>
      <c r="C54"/>
      <c r="D54"/>
    </row>
    <row r="55" spans="2:5" x14ac:dyDescent="0.25">
      <c r="B55"/>
      <c r="C55"/>
      <c r="D55"/>
    </row>
    <row r="56" spans="2:5" x14ac:dyDescent="0.25">
      <c r="B56"/>
      <c r="C56"/>
      <c r="D56"/>
    </row>
    <row r="57" spans="2:5" x14ac:dyDescent="0.25">
      <c r="B57"/>
      <c r="C57"/>
      <c r="D57"/>
    </row>
    <row r="58" spans="2:5" x14ac:dyDescent="0.25">
      <c r="B58"/>
      <c r="C58"/>
      <c r="D58"/>
    </row>
    <row r="59" spans="2:5" x14ac:dyDescent="0.25">
      <c r="B59"/>
      <c r="C59"/>
      <c r="D59"/>
    </row>
    <row r="60" spans="2:5" x14ac:dyDescent="0.25">
      <c r="B60"/>
      <c r="C60"/>
      <c r="D60"/>
    </row>
    <row r="61" spans="2:5" x14ac:dyDescent="0.25">
      <c r="B61"/>
      <c r="C61"/>
      <c r="D61"/>
    </row>
    <row r="62" spans="2:5" x14ac:dyDescent="0.25">
      <c r="B62"/>
      <c r="C62"/>
      <c r="D62"/>
    </row>
    <row r="63" spans="2:5" x14ac:dyDescent="0.25">
      <c r="B63"/>
      <c r="C63"/>
      <c r="D63"/>
    </row>
    <row r="64" spans="2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B92"/>
      <c r="C92"/>
      <c r="D92"/>
      <c r="E92"/>
    </row>
    <row r="93" spans="2:5" x14ac:dyDescent="0.25">
      <c r="B93"/>
      <c r="C93"/>
      <c r="D93"/>
      <c r="E93"/>
    </row>
    <row r="94" spans="2:5" x14ac:dyDescent="0.25">
      <c r="B94"/>
      <c r="C94"/>
      <c r="D94"/>
      <c r="E94"/>
    </row>
    <row r="95" spans="2:5" x14ac:dyDescent="0.25">
      <c r="B95"/>
      <c r="C95"/>
      <c r="D95"/>
      <c r="E95"/>
    </row>
    <row r="96" spans="2:5" x14ac:dyDescent="0.25">
      <c r="B96"/>
      <c r="C96"/>
      <c r="D96"/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4"/>
  <sheetViews>
    <sheetView workbookViewId="0">
      <selection activeCell="P15" sqref="P15"/>
    </sheetView>
  </sheetViews>
  <sheetFormatPr defaultRowHeight="15" x14ac:dyDescent="0.25"/>
  <cols>
    <col min="1" max="1" width="5.140625" style="14" customWidth="1"/>
    <col min="2" max="2" width="5" style="14" customWidth="1"/>
    <col min="3" max="3" width="56.140625" style="14" bestFit="1" customWidth="1"/>
    <col min="4" max="4" width="56.28515625" style="14" bestFit="1" customWidth="1"/>
    <col min="5" max="5" width="16" style="14" bestFit="1" customWidth="1"/>
    <col min="6" max="7" width="9.140625" style="14"/>
    <col min="8" max="8" width="16" style="14" bestFit="1" customWidth="1"/>
    <col min="9" max="10" width="9.140625" style="14"/>
    <col min="14" max="15" width="4.7109375" style="1" customWidth="1"/>
    <col min="16" max="17" width="64.7109375" bestFit="1" customWidth="1"/>
    <col min="18" max="18" width="16" bestFit="1" customWidth="1"/>
    <col min="19" max="19" width="7.140625" bestFit="1" customWidth="1"/>
    <col min="20" max="20" width="8.28515625" bestFit="1" customWidth="1"/>
    <col min="24" max="24" width="56.140625" style="14" bestFit="1" customWidth="1"/>
    <col min="25" max="25" width="56.28515625" style="14" bestFit="1" customWidth="1"/>
    <col min="26" max="26" width="11.5703125" style="14" bestFit="1" customWidth="1"/>
    <col min="27" max="27" width="9.140625" style="14"/>
    <col min="28" max="28" width="10" style="14" bestFit="1" customWidth="1"/>
    <col min="32" max="33" width="64.7109375" bestFit="1" customWidth="1"/>
    <col min="34" max="34" width="11.5703125" bestFit="1" customWidth="1"/>
    <col min="35" max="35" width="7.140625" bestFit="1" customWidth="1"/>
    <col min="36" max="36" width="10" bestFit="1" customWidth="1"/>
  </cols>
  <sheetData>
    <row r="1" spans="1:36" ht="18.75" x14ac:dyDescent="0.3">
      <c r="C1" s="42" t="s">
        <v>94</v>
      </c>
      <c r="D1" s="42"/>
      <c r="E1" s="42"/>
      <c r="F1" s="42"/>
      <c r="G1" s="42"/>
      <c r="H1" s="42"/>
      <c r="I1" s="42"/>
      <c r="J1" s="42"/>
      <c r="P1" s="42" t="s">
        <v>95</v>
      </c>
      <c r="Q1" s="42"/>
      <c r="R1" s="42"/>
      <c r="S1" s="42"/>
      <c r="T1" s="42"/>
      <c r="U1" s="22"/>
      <c r="V1" s="22"/>
      <c r="W1" s="22"/>
      <c r="X1" s="42" t="s">
        <v>96</v>
      </c>
      <c r="Y1" s="42"/>
      <c r="Z1" s="42"/>
      <c r="AA1" s="42"/>
      <c r="AB1" s="42"/>
      <c r="AF1" s="42" t="s">
        <v>97</v>
      </c>
      <c r="AG1" s="42"/>
      <c r="AH1" s="42"/>
      <c r="AI1" s="42"/>
      <c r="AJ1" s="42"/>
    </row>
    <row r="2" spans="1:36" x14ac:dyDescent="0.25">
      <c r="E2" s="43" t="s">
        <v>16</v>
      </c>
      <c r="F2" s="43"/>
      <c r="G2" s="43"/>
      <c r="H2" s="44" t="s">
        <v>17</v>
      </c>
      <c r="I2" s="44"/>
      <c r="J2" s="44"/>
      <c r="N2" s="14"/>
      <c r="O2" s="14"/>
      <c r="P2" s="14"/>
      <c r="Q2" s="14"/>
      <c r="R2" s="43" t="s">
        <v>16</v>
      </c>
      <c r="S2" s="43"/>
      <c r="T2" s="43"/>
      <c r="Z2" s="43" t="s">
        <v>16</v>
      </c>
      <c r="AA2" s="43"/>
      <c r="AB2" s="43"/>
      <c r="AF2" s="14"/>
      <c r="AG2" s="14"/>
      <c r="AH2" s="43" t="s">
        <v>16</v>
      </c>
      <c r="AI2" s="43"/>
      <c r="AJ2" s="43"/>
    </row>
    <row r="3" spans="1:36" x14ac:dyDescent="0.25">
      <c r="C3" s="23" t="s">
        <v>22</v>
      </c>
      <c r="D3" s="23" t="s">
        <v>23</v>
      </c>
      <c r="E3" s="24" t="s">
        <v>98</v>
      </c>
      <c r="F3" s="25">
        <v>2.5000000000000001E-2</v>
      </c>
      <c r="G3" s="25">
        <v>0.97499999999999998</v>
      </c>
      <c r="H3" s="15" t="s">
        <v>98</v>
      </c>
      <c r="I3" s="16">
        <v>2.5000000000000001E-2</v>
      </c>
      <c r="J3" s="16">
        <v>0.97499999999999998</v>
      </c>
      <c r="N3" s="14"/>
      <c r="O3" s="14"/>
      <c r="P3" s="23" t="s">
        <v>24</v>
      </c>
      <c r="Q3" s="23" t="s">
        <v>25</v>
      </c>
      <c r="R3" s="24" t="s">
        <v>98</v>
      </c>
      <c r="S3" s="25">
        <v>2.5000000000000001E-2</v>
      </c>
      <c r="T3" s="25">
        <v>0.97499999999999998</v>
      </c>
      <c r="X3" s="23" t="s">
        <v>22</v>
      </c>
      <c r="Y3" s="23" t="s">
        <v>23</v>
      </c>
      <c r="Z3" s="24" t="s">
        <v>99</v>
      </c>
      <c r="AA3" s="25">
        <v>2.5000000000000001E-2</v>
      </c>
      <c r="AB3" s="25">
        <v>0.97499999999999998</v>
      </c>
      <c r="AF3" s="23" t="s">
        <v>24</v>
      </c>
      <c r="AG3" s="23" t="s">
        <v>25</v>
      </c>
      <c r="AH3" s="24" t="s">
        <v>99</v>
      </c>
      <c r="AI3" s="25">
        <v>2.5000000000000001E-2</v>
      </c>
      <c r="AJ3" s="25">
        <v>0.97499999999999998</v>
      </c>
    </row>
    <row r="4" spans="1:36" x14ac:dyDescent="0.25">
      <c r="A4">
        <v>1</v>
      </c>
      <c r="B4">
        <v>2</v>
      </c>
      <c r="C4" s="5" t="str">
        <f>VLOOKUP(A4,'WinBUGS output'!A:C,3,FALSE)</f>
        <v>Pill placebo</v>
      </c>
      <c r="D4" s="5" t="str">
        <f>VLOOKUP(B4,'WinBUGS output'!A:C,3,FALSE)</f>
        <v>Exercise</v>
      </c>
      <c r="E4" s="5" t="str">
        <f>FIXED('WinBUGS output'!N3,2)</f>
        <v>-3.76</v>
      </c>
      <c r="F4" s="5" t="str">
        <f>FIXED('WinBUGS output'!M3,2)</f>
        <v>-9.93</v>
      </c>
      <c r="G4" s="5" t="str">
        <f>FIXED('WinBUGS output'!O3,2)</f>
        <v>-0.33</v>
      </c>
      <c r="H4"/>
      <c r="I4"/>
      <c r="J4"/>
      <c r="N4">
        <v>1</v>
      </c>
      <c r="O4">
        <v>2</v>
      </c>
      <c r="P4" s="5" t="str">
        <f>VLOOKUP('Direct lors'!N4,'WinBUGS output'!D:F,3,FALSE)</f>
        <v>Pill placebo</v>
      </c>
      <c r="Q4" s="5" t="str">
        <f>VLOOKUP('Direct lors'!O4,'WinBUGS output'!D:F,3,FALSE)</f>
        <v>Exercise</v>
      </c>
      <c r="R4" s="5" t="str">
        <f>FIXED('WinBUGS output'!X3,2)</f>
        <v>-3.77</v>
      </c>
      <c r="S4" s="5" t="str">
        <f>FIXED('WinBUGS output'!W3,2)</f>
        <v>-9.96</v>
      </c>
      <c r="T4" s="5" t="str">
        <f>FIXED('WinBUGS output'!Y3,2)</f>
        <v>-0.24</v>
      </c>
      <c r="X4" s="5" t="str">
        <f>C4</f>
        <v>Pill placebo</v>
      </c>
      <c r="Y4" s="5" t="str">
        <f>D4</f>
        <v>Exercise</v>
      </c>
      <c r="Z4" s="5" t="str">
        <f>FIXED(EXP('WinBUGS output'!N3),2)</f>
        <v>0.02</v>
      </c>
      <c r="AA4" s="5" t="str">
        <f>FIXED(EXP('WinBUGS output'!M3),2)</f>
        <v>0.00</v>
      </c>
      <c r="AB4" s="5" t="str">
        <f>FIXED(EXP('WinBUGS output'!O3),2)</f>
        <v>0.72</v>
      </c>
      <c r="AF4" s="5" t="str">
        <f>P4</f>
        <v>Pill placebo</v>
      </c>
      <c r="AG4" s="5" t="str">
        <f>Q4</f>
        <v>Exercise</v>
      </c>
      <c r="AH4" s="5" t="str">
        <f>FIXED(EXP('WinBUGS output'!X3),2)</f>
        <v>0.02</v>
      </c>
      <c r="AI4" s="5" t="str">
        <f>FIXED(EXP('WinBUGS output'!W3),2)</f>
        <v>0.00</v>
      </c>
      <c r="AJ4" s="5" t="str">
        <f>FIXED(EXP('WinBUGS output'!Y3),2)</f>
        <v>0.79</v>
      </c>
    </row>
    <row r="5" spans="1:36" x14ac:dyDescent="0.25">
      <c r="A5">
        <v>1</v>
      </c>
      <c r="B5">
        <v>3</v>
      </c>
      <c r="C5" s="5" t="str">
        <f>VLOOKUP(A5,'WinBUGS output'!A:C,3,FALSE)</f>
        <v>Pill placebo</v>
      </c>
      <c r="D5" s="5" t="str">
        <f>VLOOKUP(B5,'WinBUGS output'!A:C,3,FALSE)</f>
        <v>Amitriptyline</v>
      </c>
      <c r="E5" s="5" t="str">
        <f>FIXED('WinBUGS output'!N4,2)</f>
        <v>2.27</v>
      </c>
      <c r="F5" s="5" t="str">
        <f>FIXED('WinBUGS output'!M4,2)</f>
        <v>1.67</v>
      </c>
      <c r="G5" s="5" t="str">
        <f>FIXED('WinBUGS output'!O4,2)</f>
        <v>2.96</v>
      </c>
      <c r="H5" t="s">
        <v>414</v>
      </c>
      <c r="I5" t="s">
        <v>415</v>
      </c>
      <c r="J5" t="s">
        <v>416</v>
      </c>
      <c r="N5">
        <v>1</v>
      </c>
      <c r="O5">
        <v>3</v>
      </c>
      <c r="P5" s="5" t="str">
        <f>VLOOKUP('Direct lors'!N5,'WinBUGS output'!D:F,3,FALSE)</f>
        <v>Pill placebo</v>
      </c>
      <c r="Q5" s="5" t="str">
        <f>VLOOKUP('Direct lors'!O5,'WinBUGS output'!D:F,3,FALSE)</f>
        <v>TCA</v>
      </c>
      <c r="R5" s="5" t="str">
        <f>FIXED('WinBUGS output'!X4,2)</f>
        <v>2.03</v>
      </c>
      <c r="S5" s="5" t="str">
        <f>FIXED('WinBUGS output'!W4,2)</f>
        <v>1.21</v>
      </c>
      <c r="T5" s="5" t="str">
        <f>FIXED('WinBUGS output'!Y4,2)</f>
        <v>2.84</v>
      </c>
      <c r="X5" s="5" t="str">
        <f t="shared" ref="X5:X68" si="0">C5</f>
        <v>Pill placebo</v>
      </c>
      <c r="Y5" s="5" t="str">
        <f t="shared" ref="Y5:Y68" si="1">D5</f>
        <v>Amitriptyline</v>
      </c>
      <c r="Z5" s="5" t="str">
        <f>FIXED(EXP('WinBUGS output'!N4),2)</f>
        <v>9.68</v>
      </c>
      <c r="AA5" s="5" t="str">
        <f>FIXED(EXP('WinBUGS output'!M4),2)</f>
        <v>5.32</v>
      </c>
      <c r="AB5" s="5" t="str">
        <f>FIXED(EXP('WinBUGS output'!O4),2)</f>
        <v>19.34</v>
      </c>
      <c r="AF5" s="5" t="str">
        <f t="shared" ref="AF5:AF68" si="2">P5</f>
        <v>Pill placebo</v>
      </c>
      <c r="AG5" s="5" t="str">
        <f t="shared" ref="AG5:AG68" si="3">Q5</f>
        <v>TCA</v>
      </c>
      <c r="AH5" s="5" t="str">
        <f>FIXED(EXP('WinBUGS output'!X4),2)</f>
        <v>7.64</v>
      </c>
      <c r="AI5" s="5" t="str">
        <f>FIXED(EXP('WinBUGS output'!W4),2)</f>
        <v>3.35</v>
      </c>
      <c r="AJ5" s="5" t="str">
        <f>FIXED(EXP('WinBUGS output'!Y4),2)</f>
        <v>17.18</v>
      </c>
    </row>
    <row r="6" spans="1:36" x14ac:dyDescent="0.25">
      <c r="A6">
        <v>1</v>
      </c>
      <c r="B6">
        <v>4</v>
      </c>
      <c r="C6" s="5" t="str">
        <f>VLOOKUP(A6,'WinBUGS output'!A:C,3,FALSE)</f>
        <v>Pill placebo</v>
      </c>
      <c r="D6" s="5" t="str">
        <f>VLOOKUP(B6,'WinBUGS output'!A:C,3,FALSE)</f>
        <v>Imipramine</v>
      </c>
      <c r="E6" s="5" t="str">
        <f>FIXED('WinBUGS output'!N5,2)</f>
        <v>1.83</v>
      </c>
      <c r="F6" s="5" t="str">
        <f>FIXED('WinBUGS output'!M5,2)</f>
        <v>1.09</v>
      </c>
      <c r="G6" s="5" t="str">
        <f>FIXED('WinBUGS output'!O5,2)</f>
        <v>2.59</v>
      </c>
      <c r="H6" t="s">
        <v>417</v>
      </c>
      <c r="I6" t="s">
        <v>418</v>
      </c>
      <c r="J6" t="s">
        <v>414</v>
      </c>
      <c r="N6">
        <v>1</v>
      </c>
      <c r="O6">
        <v>4</v>
      </c>
      <c r="P6" s="5" t="str">
        <f>VLOOKUP('Direct lors'!N6,'WinBUGS output'!D:F,3,FALSE)</f>
        <v>Pill placebo</v>
      </c>
      <c r="Q6" s="5" t="str">
        <f>VLOOKUP('Direct lors'!O6,'WinBUGS output'!D:F,3,FALSE)</f>
        <v>SSRI</v>
      </c>
      <c r="R6" s="5" t="str">
        <f>FIXED('WinBUGS output'!X5,2)</f>
        <v>0.93</v>
      </c>
      <c r="S6" s="5" t="str">
        <f>FIXED('WinBUGS output'!W5,2)</f>
        <v>0.25</v>
      </c>
      <c r="T6" s="5" t="str">
        <f>FIXED('WinBUGS output'!Y5,2)</f>
        <v>1.60</v>
      </c>
      <c r="X6" s="5" t="str">
        <f t="shared" si="0"/>
        <v>Pill placebo</v>
      </c>
      <c r="Y6" s="5" t="str">
        <f t="shared" si="1"/>
        <v>Imipramine</v>
      </c>
      <c r="Z6" s="5" t="str">
        <f>FIXED(EXP('WinBUGS output'!N5),2)</f>
        <v>6.23</v>
      </c>
      <c r="AA6" s="5" t="str">
        <f>FIXED(EXP('WinBUGS output'!M5),2)</f>
        <v>2.98</v>
      </c>
      <c r="AB6" s="5" t="str">
        <f>FIXED(EXP('WinBUGS output'!O5),2)</f>
        <v>13.29</v>
      </c>
      <c r="AF6" s="5" t="str">
        <f t="shared" si="2"/>
        <v>Pill placebo</v>
      </c>
      <c r="AG6" s="5" t="str">
        <f t="shared" si="3"/>
        <v>SSRI</v>
      </c>
      <c r="AH6" s="5" t="str">
        <f>FIXED(EXP('WinBUGS output'!X5),2)</f>
        <v>2.53</v>
      </c>
      <c r="AI6" s="5" t="str">
        <f>FIXED(EXP('WinBUGS output'!W5),2)</f>
        <v>1.28</v>
      </c>
      <c r="AJ6" s="5" t="str">
        <f>FIXED(EXP('WinBUGS output'!Y5),2)</f>
        <v>4.97</v>
      </c>
    </row>
    <row r="7" spans="1:36" x14ac:dyDescent="0.25">
      <c r="A7">
        <v>1</v>
      </c>
      <c r="B7">
        <v>5</v>
      </c>
      <c r="C7" s="5" t="str">
        <f>VLOOKUP(A7,'WinBUGS output'!A:C,3,FALSE)</f>
        <v>Pill placebo</v>
      </c>
      <c r="D7" s="5" t="str">
        <f>VLOOKUP(B7,'WinBUGS output'!A:C,3,FALSE)</f>
        <v>Lofepramine</v>
      </c>
      <c r="E7" s="5" t="str">
        <f>FIXED('WinBUGS output'!N6,2)</f>
        <v>2.00</v>
      </c>
      <c r="F7" s="5" t="str">
        <f>FIXED('WinBUGS output'!M6,2)</f>
        <v>0.79</v>
      </c>
      <c r="G7" s="5" t="str">
        <f>FIXED('WinBUGS output'!O6,2)</f>
        <v>3.08</v>
      </c>
      <c r="H7"/>
      <c r="I7"/>
      <c r="J7"/>
      <c r="N7">
        <v>1</v>
      </c>
      <c r="O7">
        <v>5</v>
      </c>
      <c r="P7" s="5" t="str">
        <f>VLOOKUP('Direct lors'!N7,'WinBUGS output'!D:F,3,FALSE)</f>
        <v>Pill placebo</v>
      </c>
      <c r="Q7" s="5" t="str">
        <f>VLOOKUP('Direct lors'!O7,'WinBUGS output'!D:F,3,FALSE)</f>
        <v>Mirtazapine</v>
      </c>
      <c r="R7" s="5" t="str">
        <f>FIXED('WinBUGS output'!X6,2)</f>
        <v>1.34</v>
      </c>
      <c r="S7" s="5" t="str">
        <f>FIXED('WinBUGS output'!W6,2)</f>
        <v>-0.89</v>
      </c>
      <c r="T7" s="5" t="str">
        <f>FIXED('WinBUGS output'!Y6,2)</f>
        <v>3.81</v>
      </c>
      <c r="X7" s="5" t="str">
        <f t="shared" si="0"/>
        <v>Pill placebo</v>
      </c>
      <c r="Y7" s="5" t="str">
        <f t="shared" si="1"/>
        <v>Lofepramine</v>
      </c>
      <c r="Z7" s="5" t="str">
        <f>FIXED(EXP('WinBUGS output'!N6),2)</f>
        <v>7.35</v>
      </c>
      <c r="AA7" s="5" t="str">
        <f>FIXED(EXP('WinBUGS output'!M6),2)</f>
        <v>2.21</v>
      </c>
      <c r="AB7" s="5" t="str">
        <f>FIXED(EXP('WinBUGS output'!O6),2)</f>
        <v>21.69</v>
      </c>
      <c r="AF7" s="5" t="str">
        <f t="shared" si="2"/>
        <v>Pill placebo</v>
      </c>
      <c r="AG7" s="5" t="str">
        <f t="shared" si="3"/>
        <v>Mirtazapine</v>
      </c>
      <c r="AH7" s="5" t="str">
        <f>FIXED(EXP('WinBUGS output'!X6),2)</f>
        <v>3.82</v>
      </c>
      <c r="AI7" s="5" t="str">
        <f>FIXED(EXP('WinBUGS output'!W6),2)</f>
        <v>0.41</v>
      </c>
      <c r="AJ7" s="5" t="str">
        <f>FIXED(EXP('WinBUGS output'!Y6),2)</f>
        <v>44.97</v>
      </c>
    </row>
    <row r="8" spans="1:36" x14ac:dyDescent="0.25">
      <c r="A8">
        <v>1</v>
      </c>
      <c r="B8">
        <v>6</v>
      </c>
      <c r="C8" s="5" t="str">
        <f>VLOOKUP(A8,'WinBUGS output'!A:C,3,FALSE)</f>
        <v>Pill placebo</v>
      </c>
      <c r="D8" s="5" t="str">
        <f>VLOOKUP(B8,'WinBUGS output'!A:C,3,FALSE)</f>
        <v>Any SSRI</v>
      </c>
      <c r="E8" s="5" t="str">
        <f>FIXED('WinBUGS output'!N7,2)</f>
        <v>0.94</v>
      </c>
      <c r="F8" s="5" t="str">
        <f>FIXED('WinBUGS output'!M7,2)</f>
        <v>-0.21</v>
      </c>
      <c r="G8" s="5" t="str">
        <f>FIXED('WinBUGS output'!O7,2)</f>
        <v>2.04</v>
      </c>
      <c r="H8"/>
      <c r="I8"/>
      <c r="J8"/>
      <c r="N8">
        <v>1</v>
      </c>
      <c r="O8">
        <v>6</v>
      </c>
      <c r="P8" s="5" t="str">
        <f>VLOOKUP('Direct lors'!N8,'WinBUGS output'!D:F,3,FALSE)</f>
        <v>Pill placebo</v>
      </c>
      <c r="Q8" s="5" t="str">
        <f>VLOOKUP('Direct lors'!O8,'WinBUGS output'!D:F,3,FALSE)</f>
        <v>Short-term psychodynamic psychotherapies</v>
      </c>
      <c r="R8" s="5" t="str">
        <f>FIXED('WinBUGS output'!X7,2)</f>
        <v>2.23</v>
      </c>
      <c r="S8" s="5" t="str">
        <f>FIXED('WinBUGS output'!W7,2)</f>
        <v>-1.19</v>
      </c>
      <c r="T8" s="5" t="str">
        <f>FIXED('WinBUGS output'!Y7,2)</f>
        <v>6.49</v>
      </c>
      <c r="X8" s="5" t="str">
        <f t="shared" si="0"/>
        <v>Pill placebo</v>
      </c>
      <c r="Y8" s="5" t="str">
        <f t="shared" si="1"/>
        <v>Any SSRI</v>
      </c>
      <c r="Z8" s="5" t="str">
        <f>FIXED(EXP('WinBUGS output'!N7),2)</f>
        <v>2.56</v>
      </c>
      <c r="AA8" s="5" t="str">
        <f>FIXED(EXP('WinBUGS output'!M7),2)</f>
        <v>0.81</v>
      </c>
      <c r="AB8" s="5" t="str">
        <f>FIXED(EXP('WinBUGS output'!O7),2)</f>
        <v>7.68</v>
      </c>
      <c r="AF8" s="5" t="str">
        <f t="shared" si="2"/>
        <v>Pill placebo</v>
      </c>
      <c r="AG8" s="5" t="str">
        <f t="shared" si="3"/>
        <v>Short-term psychodynamic psychotherapies</v>
      </c>
      <c r="AH8" s="5" t="str">
        <f>FIXED(EXP('WinBUGS output'!X7),2)</f>
        <v>9.30</v>
      </c>
      <c r="AI8" s="5" t="str">
        <f>FIXED(EXP('WinBUGS output'!W7),2)</f>
        <v>0.31</v>
      </c>
      <c r="AJ8" s="5" t="str">
        <f>FIXED(EXP('WinBUGS output'!Y7),2)</f>
        <v>655.89</v>
      </c>
    </row>
    <row r="9" spans="1:36" x14ac:dyDescent="0.25">
      <c r="A9">
        <v>1</v>
      </c>
      <c r="B9">
        <v>7</v>
      </c>
      <c r="C9" s="5" t="str">
        <f>VLOOKUP(A9,'WinBUGS output'!A:C,3,FALSE)</f>
        <v>Pill placebo</v>
      </c>
      <c r="D9" s="5" t="str">
        <f>VLOOKUP(B9,'WinBUGS output'!A:C,3,FALSE)</f>
        <v>Citalopram</v>
      </c>
      <c r="E9" s="5" t="str">
        <f>FIXED('WinBUGS output'!N8,2)</f>
        <v>0.92</v>
      </c>
      <c r="F9" s="5" t="str">
        <f>FIXED('WinBUGS output'!M8,2)</f>
        <v>-0.04</v>
      </c>
      <c r="G9" s="5" t="str">
        <f>FIXED('WinBUGS output'!O8,2)</f>
        <v>1.84</v>
      </c>
      <c r="H9" t="s">
        <v>419</v>
      </c>
      <c r="I9" t="s">
        <v>420</v>
      </c>
      <c r="J9" t="s">
        <v>421</v>
      </c>
      <c r="N9">
        <v>1</v>
      </c>
      <c r="O9">
        <v>7</v>
      </c>
      <c r="P9" s="5" t="str">
        <f>VLOOKUP('Direct lors'!N9,'WinBUGS output'!D:F,3,FALSE)</f>
        <v>Pill placebo</v>
      </c>
      <c r="Q9" s="5" t="str">
        <f>VLOOKUP('Direct lors'!O9,'WinBUGS output'!D:F,3,FALSE)</f>
        <v>Problem solving</v>
      </c>
      <c r="R9" s="5" t="str">
        <f>FIXED('WinBUGS output'!X8,2)</f>
        <v>-1.98</v>
      </c>
      <c r="S9" s="5" t="str">
        <f>FIXED('WinBUGS output'!W8,2)</f>
        <v>-5.61</v>
      </c>
      <c r="T9" s="5" t="str">
        <f>FIXED('WinBUGS output'!Y8,2)</f>
        <v>1.17</v>
      </c>
      <c r="X9" s="5" t="str">
        <f t="shared" si="0"/>
        <v>Pill placebo</v>
      </c>
      <c r="Y9" s="5" t="str">
        <f t="shared" si="1"/>
        <v>Citalopram</v>
      </c>
      <c r="Z9" s="5" t="str">
        <f>FIXED(EXP('WinBUGS output'!N8),2)</f>
        <v>2.51</v>
      </c>
      <c r="AA9" s="5" t="str">
        <f>FIXED(EXP('WinBUGS output'!M8),2)</f>
        <v>0.96</v>
      </c>
      <c r="AB9" s="5" t="str">
        <f>FIXED(EXP('WinBUGS output'!O8),2)</f>
        <v>6.30</v>
      </c>
      <c r="AF9" s="5" t="str">
        <f t="shared" si="2"/>
        <v>Pill placebo</v>
      </c>
      <c r="AG9" s="5" t="str">
        <f t="shared" si="3"/>
        <v>Problem solving</v>
      </c>
      <c r="AH9" s="5" t="str">
        <f>FIXED(EXP('WinBUGS output'!X8),2)</f>
        <v>0.14</v>
      </c>
      <c r="AI9" s="5" t="str">
        <f>FIXED(EXP('WinBUGS output'!W8),2)</f>
        <v>0.00</v>
      </c>
      <c r="AJ9" s="5" t="str">
        <f>FIXED(EXP('WinBUGS output'!Y8),2)</f>
        <v>3.22</v>
      </c>
    </row>
    <row r="10" spans="1:36" x14ac:dyDescent="0.25">
      <c r="A10">
        <v>1</v>
      </c>
      <c r="B10">
        <v>8</v>
      </c>
      <c r="C10" s="5" t="str">
        <f>VLOOKUP(A10,'WinBUGS output'!A:C,3,FALSE)</f>
        <v>Pill placebo</v>
      </c>
      <c r="D10" s="5" t="str">
        <f>VLOOKUP(B10,'WinBUGS output'!A:C,3,FALSE)</f>
        <v>Escitalopram</v>
      </c>
      <c r="E10" s="5" t="str">
        <f>FIXED('WinBUGS output'!N9,2)</f>
        <v>0.73</v>
      </c>
      <c r="F10" s="5" t="str">
        <f>FIXED('WinBUGS output'!M9,2)</f>
        <v>-0.11</v>
      </c>
      <c r="G10" s="5" t="str">
        <f>FIXED('WinBUGS output'!O9,2)</f>
        <v>1.56</v>
      </c>
      <c r="H10" t="s">
        <v>422</v>
      </c>
      <c r="I10" t="s">
        <v>423</v>
      </c>
      <c r="J10" t="s">
        <v>424</v>
      </c>
      <c r="N10">
        <v>1</v>
      </c>
      <c r="O10">
        <v>8</v>
      </c>
      <c r="P10" s="5" t="str">
        <f>VLOOKUP('Direct lors'!N10,'WinBUGS output'!D:F,3,FALSE)</f>
        <v>Pill placebo</v>
      </c>
      <c r="Q10" s="5" t="str">
        <f>VLOOKUP('Direct lors'!O10,'WinBUGS output'!D:F,3,FALSE)</f>
        <v>Cognitive and cognitive behavioural therapies (individual)</v>
      </c>
      <c r="R10" s="5" t="str">
        <f>FIXED('WinBUGS output'!X9,2)</f>
        <v>-0.02</v>
      </c>
      <c r="S10" s="5" t="str">
        <f>FIXED('WinBUGS output'!W9,2)</f>
        <v>-5.96</v>
      </c>
      <c r="T10" s="5" t="str">
        <f>FIXED('WinBUGS output'!Y9,2)</f>
        <v>3.48</v>
      </c>
      <c r="X10" s="5" t="str">
        <f t="shared" si="0"/>
        <v>Pill placebo</v>
      </c>
      <c r="Y10" s="5" t="str">
        <f t="shared" si="1"/>
        <v>Escitalopram</v>
      </c>
      <c r="Z10" s="5" t="str">
        <f>FIXED(EXP('WinBUGS output'!N9),2)</f>
        <v>2.08</v>
      </c>
      <c r="AA10" s="5" t="str">
        <f>FIXED(EXP('WinBUGS output'!M9),2)</f>
        <v>0.90</v>
      </c>
      <c r="AB10" s="5" t="str">
        <f>FIXED(EXP('WinBUGS output'!O9),2)</f>
        <v>4.77</v>
      </c>
      <c r="AF10" s="5" t="str">
        <f t="shared" si="2"/>
        <v>Pill placebo</v>
      </c>
      <c r="AG10" s="5" t="str">
        <f t="shared" si="3"/>
        <v>Cognitive and cognitive behavioural therapies (individual)</v>
      </c>
      <c r="AH10" s="5" t="str">
        <f>FIXED(EXP('WinBUGS output'!X9),2)</f>
        <v>0.98</v>
      </c>
      <c r="AI10" s="5" t="str">
        <f>FIXED(EXP('WinBUGS output'!W9),2)</f>
        <v>0.00</v>
      </c>
      <c r="AJ10" s="5" t="str">
        <f>FIXED(EXP('WinBUGS output'!Y9),2)</f>
        <v>32.46</v>
      </c>
    </row>
    <row r="11" spans="1:36" x14ac:dyDescent="0.25">
      <c r="A11">
        <v>1</v>
      </c>
      <c r="B11">
        <v>9</v>
      </c>
      <c r="C11" s="5" t="str">
        <f>VLOOKUP(A11,'WinBUGS output'!A:C,3,FALSE)</f>
        <v>Pill placebo</v>
      </c>
      <c r="D11" s="5" t="str">
        <f>VLOOKUP(B11,'WinBUGS output'!A:C,3,FALSE)</f>
        <v>Fluoxetine</v>
      </c>
      <c r="E11" s="5" t="str">
        <f>FIXED('WinBUGS output'!N10,2)</f>
        <v>0.69</v>
      </c>
      <c r="F11" s="5" t="str">
        <f>FIXED('WinBUGS output'!M10,2)</f>
        <v>0.00</v>
      </c>
      <c r="G11" s="5" t="str">
        <f>FIXED('WinBUGS output'!O10,2)</f>
        <v>1.43</v>
      </c>
      <c r="H11" t="s">
        <v>425</v>
      </c>
      <c r="I11" t="s">
        <v>426</v>
      </c>
      <c r="J11" t="s">
        <v>427</v>
      </c>
      <c r="N11">
        <v>1</v>
      </c>
      <c r="O11">
        <v>9</v>
      </c>
      <c r="P11" s="5" t="str">
        <f>VLOOKUP('Direct lors'!N11,'WinBUGS output'!D:F,3,FALSE)</f>
        <v>Pill placebo</v>
      </c>
      <c r="Q11" s="5" t="str">
        <f>VLOOKUP('Direct lors'!O11,'WinBUGS output'!D:F,3,FALSE)</f>
        <v>Behavioural, cognitive, or CBT groups</v>
      </c>
      <c r="R11" s="5" t="str">
        <f>FIXED('WinBUGS output'!X10,2)</f>
        <v>-1.20</v>
      </c>
      <c r="S11" s="5" t="str">
        <f>FIXED('WinBUGS output'!W10,2)</f>
        <v>-4.73</v>
      </c>
      <c r="T11" s="5" t="str">
        <f>FIXED('WinBUGS output'!Y10,2)</f>
        <v>1.24</v>
      </c>
      <c r="X11" s="5" t="str">
        <f t="shared" si="0"/>
        <v>Pill placebo</v>
      </c>
      <c r="Y11" s="5" t="str">
        <f t="shared" si="1"/>
        <v>Fluoxetine</v>
      </c>
      <c r="Z11" s="5" t="str">
        <f>FIXED(EXP('WinBUGS output'!N10),2)</f>
        <v>1.99</v>
      </c>
      <c r="AA11" s="5" t="str">
        <f>FIXED(EXP('WinBUGS output'!M10),2)</f>
        <v>1.00</v>
      </c>
      <c r="AB11" s="5" t="str">
        <f>FIXED(EXP('WinBUGS output'!O10),2)</f>
        <v>4.17</v>
      </c>
      <c r="AF11" s="5" t="str">
        <f t="shared" si="2"/>
        <v>Pill placebo</v>
      </c>
      <c r="AG11" s="5" t="str">
        <f t="shared" si="3"/>
        <v>Behavioural, cognitive, or CBT groups</v>
      </c>
      <c r="AH11" s="5" t="str">
        <f>FIXED(EXP('WinBUGS output'!X10),2)</f>
        <v>0.30</v>
      </c>
      <c r="AI11" s="5" t="str">
        <f>FIXED(EXP('WinBUGS output'!W10),2)</f>
        <v>0.01</v>
      </c>
      <c r="AJ11" s="5" t="str">
        <f>FIXED(EXP('WinBUGS output'!Y10),2)</f>
        <v>3.46</v>
      </c>
    </row>
    <row r="12" spans="1:36" x14ac:dyDescent="0.25">
      <c r="A12">
        <v>1</v>
      </c>
      <c r="B12">
        <v>10</v>
      </c>
      <c r="C12" s="5" t="str">
        <f>VLOOKUP(A12,'WinBUGS output'!A:C,3,FALSE)</f>
        <v>Pill placebo</v>
      </c>
      <c r="D12" s="5" t="str">
        <f>VLOOKUP(B12,'WinBUGS output'!A:C,3,FALSE)</f>
        <v>Sertraline</v>
      </c>
      <c r="E12" s="5" t="str">
        <f>FIXED('WinBUGS output'!N11,2)</f>
        <v>1.38</v>
      </c>
      <c r="F12" s="5" t="str">
        <f>FIXED('WinBUGS output'!M11,2)</f>
        <v>0.72</v>
      </c>
      <c r="G12" s="5" t="str">
        <f>FIXED('WinBUGS output'!O11,2)</f>
        <v>1.96</v>
      </c>
      <c r="H12" t="s">
        <v>427</v>
      </c>
      <c r="I12" t="s">
        <v>428</v>
      </c>
      <c r="J12" t="s">
        <v>429</v>
      </c>
      <c r="N12">
        <v>1</v>
      </c>
      <c r="O12">
        <v>10</v>
      </c>
      <c r="P12" s="5" t="str">
        <f>VLOOKUP('Direct lors'!N12,'WinBUGS output'!D:F,3,FALSE)</f>
        <v>Pill placebo</v>
      </c>
      <c r="Q12" s="5" t="str">
        <f>VLOOKUP('Direct lors'!O12,'WinBUGS output'!D:F,3,FALSE)</f>
        <v>Combined (Cognitive and cognitive behavioural therapies individual + AD)</v>
      </c>
      <c r="R12" s="5" t="str">
        <f>FIXED('WinBUGS output'!X11,2)</f>
        <v>0.15</v>
      </c>
      <c r="S12" s="5" t="str">
        <f>FIXED('WinBUGS output'!W11,2)</f>
        <v>-6.29</v>
      </c>
      <c r="T12" s="5" t="str">
        <f>FIXED('WinBUGS output'!Y11,2)</f>
        <v>3.55</v>
      </c>
      <c r="X12" s="5" t="str">
        <f t="shared" si="0"/>
        <v>Pill placebo</v>
      </c>
      <c r="Y12" s="5" t="str">
        <f t="shared" si="1"/>
        <v>Sertraline</v>
      </c>
      <c r="Z12" s="5" t="str">
        <f>FIXED(EXP('WinBUGS output'!N11),2)</f>
        <v>3.98</v>
      </c>
      <c r="AA12" s="5" t="str">
        <f>FIXED(EXP('WinBUGS output'!M11),2)</f>
        <v>2.06</v>
      </c>
      <c r="AB12" s="5" t="str">
        <f>FIXED(EXP('WinBUGS output'!O11),2)</f>
        <v>7.07</v>
      </c>
      <c r="AF12" s="5" t="str">
        <f t="shared" si="2"/>
        <v>Pill placebo</v>
      </c>
      <c r="AG12" s="5" t="str">
        <f t="shared" si="3"/>
        <v>Combined (Cognitive and cognitive behavioural therapies individual + AD)</v>
      </c>
      <c r="AH12" s="5" t="str">
        <f>FIXED(EXP('WinBUGS output'!X11),2)</f>
        <v>1.16</v>
      </c>
      <c r="AI12" s="5" t="str">
        <f>FIXED(EXP('WinBUGS output'!W11),2)</f>
        <v>0.00</v>
      </c>
      <c r="AJ12" s="5" t="str">
        <f>FIXED(EXP('WinBUGS output'!Y11),2)</f>
        <v>34.74</v>
      </c>
    </row>
    <row r="13" spans="1:36" x14ac:dyDescent="0.25">
      <c r="A13">
        <v>1</v>
      </c>
      <c r="B13">
        <v>11</v>
      </c>
      <c r="C13" s="5" t="str">
        <f>VLOOKUP(A13,'WinBUGS output'!A:C,3,FALSE)</f>
        <v>Pill placebo</v>
      </c>
      <c r="D13" s="5" t="str">
        <f>VLOOKUP(B13,'WinBUGS output'!A:C,3,FALSE)</f>
        <v>Mirtazapine</v>
      </c>
      <c r="E13" s="5" t="str">
        <f>FIXED('WinBUGS output'!N12,2)</f>
        <v>1.34</v>
      </c>
      <c r="F13" s="5" t="str">
        <f>FIXED('WinBUGS output'!M12,2)</f>
        <v>-0.89</v>
      </c>
      <c r="G13" s="5" t="str">
        <f>FIXED('WinBUGS output'!O12,2)</f>
        <v>3.81</v>
      </c>
      <c r="H13" t="s">
        <v>430</v>
      </c>
      <c r="I13" t="s">
        <v>431</v>
      </c>
      <c r="J13" t="s">
        <v>432</v>
      </c>
      <c r="N13">
        <v>1</v>
      </c>
      <c r="O13">
        <v>11</v>
      </c>
      <c r="P13" s="5" t="str">
        <f>VLOOKUP('Direct lors'!N13,'WinBUGS output'!D:F,3,FALSE)</f>
        <v>Pill placebo</v>
      </c>
      <c r="Q13" s="5" t="str">
        <f>VLOOKUP('Direct lors'!O13,'WinBUGS output'!D:F,3,FALSE)</f>
        <v>Combined (Problem solving + AD)</v>
      </c>
      <c r="R13" s="5" t="str">
        <f>FIXED('WinBUGS output'!X12,2)</f>
        <v>2.31</v>
      </c>
      <c r="S13" s="5" t="str">
        <f>FIXED('WinBUGS output'!W12,2)</f>
        <v>-0.55</v>
      </c>
      <c r="T13" s="5" t="str">
        <f>FIXED('WinBUGS output'!Y12,2)</f>
        <v>5.35</v>
      </c>
      <c r="X13" s="5" t="str">
        <f t="shared" si="0"/>
        <v>Pill placebo</v>
      </c>
      <c r="Y13" s="5" t="str">
        <f t="shared" si="1"/>
        <v>Mirtazapine</v>
      </c>
      <c r="Z13" s="5" t="str">
        <f>FIXED(EXP('WinBUGS output'!N12),2)</f>
        <v>3.82</v>
      </c>
      <c r="AA13" s="5" t="str">
        <f>FIXED(EXP('WinBUGS output'!M12),2)</f>
        <v>0.41</v>
      </c>
      <c r="AB13" s="5" t="str">
        <f>FIXED(EXP('WinBUGS output'!O12),2)</f>
        <v>44.97</v>
      </c>
      <c r="AF13" s="5" t="str">
        <f t="shared" si="2"/>
        <v>Pill placebo</v>
      </c>
      <c r="AG13" s="5" t="str">
        <f t="shared" si="3"/>
        <v>Combined (Problem solving + AD)</v>
      </c>
      <c r="AH13" s="5" t="str">
        <f>FIXED(EXP('WinBUGS output'!X12),2)</f>
        <v>10.11</v>
      </c>
      <c r="AI13" s="5" t="str">
        <f>FIXED(EXP('WinBUGS output'!W12),2)</f>
        <v>0.58</v>
      </c>
      <c r="AJ13" s="5" t="str">
        <f>FIXED(EXP('WinBUGS output'!Y12),2)</f>
        <v>210.40</v>
      </c>
    </row>
    <row r="14" spans="1:36" x14ac:dyDescent="0.25">
      <c r="A14">
        <v>1</v>
      </c>
      <c r="B14">
        <v>12</v>
      </c>
      <c r="C14" s="5" t="str">
        <f>VLOOKUP(A14,'WinBUGS output'!A:C,3,FALSE)</f>
        <v>Pill placebo</v>
      </c>
      <c r="D14" s="5" t="str">
        <f>VLOOKUP(B14,'WinBUGS output'!A:C,3,FALSE)</f>
        <v>Short-term psychodynamic psychotherapy individual</v>
      </c>
      <c r="E14" s="5" t="str">
        <f>FIXED('WinBUGS output'!N13,2)</f>
        <v>2.23</v>
      </c>
      <c r="F14" s="5" t="str">
        <f>FIXED('WinBUGS output'!M13,2)</f>
        <v>-1.09</v>
      </c>
      <c r="G14" s="5" t="str">
        <f>FIXED('WinBUGS output'!O13,2)</f>
        <v>6.42</v>
      </c>
      <c r="H14"/>
      <c r="I14"/>
      <c r="J14"/>
      <c r="N14">
        <v>1</v>
      </c>
      <c r="O14">
        <v>12</v>
      </c>
      <c r="P14" s="5" t="str">
        <f>VLOOKUP('Direct lors'!N14,'WinBUGS output'!D:F,3,FALSE)</f>
        <v>Pill placebo</v>
      </c>
      <c r="Q14" s="5" t="str">
        <f>VLOOKUP('Direct lors'!O14,'WinBUGS output'!D:F,3,FALSE)</f>
        <v>Combined (Short-term psychodynamic psychotherapies + AD)</v>
      </c>
      <c r="R14" s="5" t="str">
        <f>FIXED('WinBUGS output'!X13,2)</f>
        <v>0.04</v>
      </c>
      <c r="S14" s="5" t="str">
        <f>FIXED('WinBUGS output'!W13,2)</f>
        <v>-4.31</v>
      </c>
      <c r="T14" s="5" t="str">
        <f>FIXED('WinBUGS output'!Y13,2)</f>
        <v>3.94</v>
      </c>
      <c r="X14" s="5" t="str">
        <f t="shared" si="0"/>
        <v>Pill placebo</v>
      </c>
      <c r="Y14" s="5" t="str">
        <f t="shared" si="1"/>
        <v>Short-term psychodynamic psychotherapy individual</v>
      </c>
      <c r="Z14" s="5" t="str">
        <f>FIXED(EXP('WinBUGS output'!N13),2)</f>
        <v>9.27</v>
      </c>
      <c r="AA14" s="5" t="str">
        <f>FIXED(EXP('WinBUGS output'!M13),2)</f>
        <v>0.33</v>
      </c>
      <c r="AB14" s="5" t="str">
        <f>FIXED(EXP('WinBUGS output'!O13),2)</f>
        <v>611.55</v>
      </c>
      <c r="AF14" s="5" t="str">
        <f t="shared" si="2"/>
        <v>Pill placebo</v>
      </c>
      <c r="AG14" s="5" t="str">
        <f t="shared" si="3"/>
        <v>Combined (Short-term psychodynamic psychotherapies + AD)</v>
      </c>
      <c r="AH14" s="5" t="str">
        <f>FIXED(EXP('WinBUGS output'!X13),2)</f>
        <v>1.04</v>
      </c>
      <c r="AI14" s="5" t="str">
        <f>FIXED(EXP('WinBUGS output'!W13),2)</f>
        <v>0.01</v>
      </c>
      <c r="AJ14" s="5" t="str">
        <f>FIXED(EXP('WinBUGS output'!Y13),2)</f>
        <v>51.42</v>
      </c>
    </row>
    <row r="15" spans="1:36" x14ac:dyDescent="0.25">
      <c r="A15">
        <v>1</v>
      </c>
      <c r="B15">
        <v>13</v>
      </c>
      <c r="C15" s="5" t="str">
        <f>VLOOKUP(A15,'WinBUGS output'!A:C,3,FALSE)</f>
        <v>Pill placebo</v>
      </c>
      <c r="D15" s="5" t="str">
        <f>VLOOKUP(B15,'WinBUGS output'!A:C,3,FALSE)</f>
        <v>Problem solving individual</v>
      </c>
      <c r="E15" s="5" t="str">
        <f>FIXED('WinBUGS output'!N14,2)</f>
        <v>-1.99</v>
      </c>
      <c r="F15" s="5" t="str">
        <f>FIXED('WinBUGS output'!M14,2)</f>
        <v>-5.54</v>
      </c>
      <c r="G15" s="5" t="str">
        <f>FIXED('WinBUGS output'!O14,2)</f>
        <v>1.07</v>
      </c>
      <c r="H15"/>
      <c r="I15"/>
      <c r="J15"/>
      <c r="N15">
        <v>1</v>
      </c>
      <c r="O15">
        <v>13</v>
      </c>
      <c r="P15" s="5" t="str">
        <f>VLOOKUP('Direct lors'!N15,'WinBUGS output'!D:F,3,FALSE)</f>
        <v>Pill placebo</v>
      </c>
      <c r="Q15" s="5" t="str">
        <f>VLOOKUP('Direct lors'!O15,'WinBUGS output'!D:F,3,FALSE)</f>
        <v>Combined (Exercise + AD/CBT)</v>
      </c>
      <c r="R15" s="5" t="str">
        <f>FIXED('WinBUGS output'!X14,2)</f>
        <v>0.27</v>
      </c>
      <c r="S15" s="5" t="str">
        <f>FIXED('WinBUGS output'!W14,2)</f>
        <v>-2.40</v>
      </c>
      <c r="T15" s="5" t="str">
        <f>FIXED('WinBUGS output'!Y14,2)</f>
        <v>2.80</v>
      </c>
      <c r="X15" s="5" t="str">
        <f t="shared" si="0"/>
        <v>Pill placebo</v>
      </c>
      <c r="Y15" s="5" t="str">
        <f t="shared" si="1"/>
        <v>Problem solving individual</v>
      </c>
      <c r="Z15" s="5" t="str">
        <f>FIXED(EXP('WinBUGS output'!N14),2)</f>
        <v>0.14</v>
      </c>
      <c r="AA15" s="5" t="str">
        <f>FIXED(EXP('WinBUGS output'!M14),2)</f>
        <v>0.00</v>
      </c>
      <c r="AB15" s="5" t="str">
        <f>FIXED(EXP('WinBUGS output'!O14),2)</f>
        <v>2.90</v>
      </c>
      <c r="AF15" s="5" t="str">
        <f t="shared" si="2"/>
        <v>Pill placebo</v>
      </c>
      <c r="AG15" s="5" t="str">
        <f t="shared" si="3"/>
        <v>Combined (Exercise + AD/CBT)</v>
      </c>
      <c r="AH15" s="5" t="str">
        <f>FIXED(EXP('WinBUGS output'!X14),2)</f>
        <v>1.31</v>
      </c>
      <c r="AI15" s="5" t="str">
        <f>FIXED(EXP('WinBUGS output'!W14),2)</f>
        <v>0.09</v>
      </c>
      <c r="AJ15" s="5" t="str">
        <f>FIXED(EXP('WinBUGS output'!Y14),2)</f>
        <v>16.36</v>
      </c>
    </row>
    <row r="16" spans="1:36" x14ac:dyDescent="0.25">
      <c r="A16">
        <v>1</v>
      </c>
      <c r="B16">
        <v>14</v>
      </c>
      <c r="C16" s="5" t="str">
        <f>VLOOKUP(A16,'WinBUGS output'!A:C,3,FALSE)</f>
        <v>Pill placebo</v>
      </c>
      <c r="D16" s="5" t="str">
        <f>VLOOKUP(B16,'WinBUGS output'!A:C,3,FALSE)</f>
        <v>CBT individual (over 15 sessions)</v>
      </c>
      <c r="E16" s="5" t="str">
        <f>FIXED('WinBUGS output'!N15,2)</f>
        <v>-0.01</v>
      </c>
      <c r="F16" s="5" t="str">
        <f>FIXED('WinBUGS output'!M15,2)</f>
        <v>-5.92</v>
      </c>
      <c r="G16" s="5" t="str">
        <f>FIXED('WinBUGS output'!O15,2)</f>
        <v>3.40</v>
      </c>
      <c r="H16"/>
      <c r="I16"/>
      <c r="J16"/>
      <c r="N16">
        <v>2</v>
      </c>
      <c r="O16">
        <v>3</v>
      </c>
      <c r="P16" s="5" t="str">
        <f>VLOOKUP('Direct lors'!N16,'WinBUGS output'!D:F,3,FALSE)</f>
        <v>Exercise</v>
      </c>
      <c r="Q16" s="5" t="str">
        <f>VLOOKUP('Direct lors'!O16,'WinBUGS output'!D:F,3,FALSE)</f>
        <v>TCA</v>
      </c>
      <c r="R16" s="5" t="str">
        <f>FIXED('WinBUGS output'!X15,2)</f>
        <v>5.81</v>
      </c>
      <c r="S16" s="5" t="str">
        <f>FIXED('WinBUGS output'!W15,2)</f>
        <v>2.21</v>
      </c>
      <c r="T16" s="5" t="str">
        <f>FIXED('WinBUGS output'!Y15,2)</f>
        <v>11.99</v>
      </c>
      <c r="X16" s="5" t="str">
        <f t="shared" si="0"/>
        <v>Pill placebo</v>
      </c>
      <c r="Y16" s="5" t="str">
        <f t="shared" si="1"/>
        <v>CBT individual (over 15 sessions)</v>
      </c>
      <c r="Z16" s="5" t="str">
        <f>FIXED(EXP('WinBUGS output'!N15),2)</f>
        <v>0.99</v>
      </c>
      <c r="AA16" s="5" t="str">
        <f>FIXED(EXP('WinBUGS output'!M15),2)</f>
        <v>0.00</v>
      </c>
      <c r="AB16" s="5" t="str">
        <f>FIXED(EXP('WinBUGS output'!O15),2)</f>
        <v>29.81</v>
      </c>
      <c r="AF16" s="5" t="str">
        <f t="shared" si="2"/>
        <v>Exercise</v>
      </c>
      <c r="AG16" s="5" t="str">
        <f t="shared" si="3"/>
        <v>TCA</v>
      </c>
      <c r="AH16" s="5" t="str">
        <f>FIXED(EXP('WinBUGS output'!X15),2)</f>
        <v>332.95</v>
      </c>
      <c r="AI16" s="5" t="str">
        <f>FIXED(EXP('WinBUGS output'!W15),2)</f>
        <v>9.12</v>
      </c>
      <c r="AJ16" s="5" t="str">
        <f>FIXED(EXP('WinBUGS output'!Y15),2)</f>
        <v>161,135.35</v>
      </c>
    </row>
    <row r="17" spans="1:36" x14ac:dyDescent="0.25">
      <c r="A17">
        <v>1</v>
      </c>
      <c r="B17">
        <v>15</v>
      </c>
      <c r="C17" s="5" t="str">
        <f>VLOOKUP(A17,'WinBUGS output'!A:C,3,FALSE)</f>
        <v>Pill placebo</v>
      </c>
      <c r="D17" s="5" t="str">
        <f>VLOOKUP(B17,'WinBUGS output'!A:C,3,FALSE)</f>
        <v>CBT group (under 15 sessions)</v>
      </c>
      <c r="E17" s="5" t="str">
        <f>FIXED('WinBUGS output'!N16,2)</f>
        <v>-1.19</v>
      </c>
      <c r="F17" s="5" t="str">
        <f>FIXED('WinBUGS output'!M16,2)</f>
        <v>-4.65</v>
      </c>
      <c r="G17" s="5" t="str">
        <f>FIXED('WinBUGS output'!O16,2)</f>
        <v>1.11</v>
      </c>
      <c r="H17" t="s">
        <v>433</v>
      </c>
      <c r="I17" t="s">
        <v>434</v>
      </c>
      <c r="J17" t="s">
        <v>435</v>
      </c>
      <c r="N17">
        <v>2</v>
      </c>
      <c r="O17">
        <v>4</v>
      </c>
      <c r="P17" s="5" t="str">
        <f>VLOOKUP('Direct lors'!N17,'WinBUGS output'!D:F,3,FALSE)</f>
        <v>Exercise</v>
      </c>
      <c r="Q17" s="5" t="str">
        <f>VLOOKUP('Direct lors'!O17,'WinBUGS output'!D:F,3,FALSE)</f>
        <v>SSRI</v>
      </c>
      <c r="R17" s="5" t="str">
        <f>FIXED('WinBUGS output'!X16,2)</f>
        <v>4.70</v>
      </c>
      <c r="S17" s="5" t="str">
        <f>FIXED('WinBUGS output'!W16,2)</f>
        <v>1.15</v>
      </c>
      <c r="T17" s="5" t="str">
        <f>FIXED('WinBUGS output'!Y16,2)</f>
        <v>10.85</v>
      </c>
      <c r="X17" s="5" t="str">
        <f t="shared" si="0"/>
        <v>Pill placebo</v>
      </c>
      <c r="Y17" s="5" t="str">
        <f t="shared" si="1"/>
        <v>CBT group (under 15 sessions)</v>
      </c>
      <c r="Z17" s="5" t="str">
        <f>FIXED(EXP('WinBUGS output'!N16),2)</f>
        <v>0.31</v>
      </c>
      <c r="AA17" s="5" t="str">
        <f>FIXED(EXP('WinBUGS output'!M16),2)</f>
        <v>0.01</v>
      </c>
      <c r="AB17" s="5" t="str">
        <f>FIXED(EXP('WinBUGS output'!O16),2)</f>
        <v>3.04</v>
      </c>
      <c r="AF17" s="5" t="str">
        <f t="shared" si="2"/>
        <v>Exercise</v>
      </c>
      <c r="AG17" s="5" t="str">
        <f t="shared" si="3"/>
        <v>SSRI</v>
      </c>
      <c r="AH17" s="5" t="str">
        <f>FIXED(EXP('WinBUGS output'!X16),2)</f>
        <v>110.17</v>
      </c>
      <c r="AI17" s="5" t="str">
        <f>FIXED(EXP('WinBUGS output'!W16),2)</f>
        <v>3.16</v>
      </c>
      <c r="AJ17" s="5" t="str">
        <f>FIXED(EXP('WinBUGS output'!Y16),2)</f>
        <v>51,534.15</v>
      </c>
    </row>
    <row r="18" spans="1:36" x14ac:dyDescent="0.25">
      <c r="A18">
        <v>1</v>
      </c>
      <c r="B18">
        <v>16</v>
      </c>
      <c r="C18" s="5" t="str">
        <f>VLOOKUP(A18,'WinBUGS output'!A:C,3,FALSE)</f>
        <v>Pill placebo</v>
      </c>
      <c r="D18" s="5" t="str">
        <f>VLOOKUP(B18,'WinBUGS output'!A:C,3,FALSE)</f>
        <v>CBT individual (over 15 sessions) + imipramine</v>
      </c>
      <c r="E18" s="5" t="str">
        <f>FIXED('WinBUGS output'!N17,2)</f>
        <v>0.17</v>
      </c>
      <c r="F18" s="5" t="str">
        <f>FIXED('WinBUGS output'!M17,2)</f>
        <v>-6.26</v>
      </c>
      <c r="G18" s="5" t="str">
        <f>FIXED('WinBUGS output'!O17,2)</f>
        <v>3.46</v>
      </c>
      <c r="H18"/>
      <c r="I18"/>
      <c r="J18"/>
      <c r="N18">
        <v>2</v>
      </c>
      <c r="O18">
        <v>5</v>
      </c>
      <c r="P18" s="5" t="str">
        <f>VLOOKUP('Direct lors'!N18,'WinBUGS output'!D:F,3,FALSE)</f>
        <v>Exercise</v>
      </c>
      <c r="Q18" s="5" t="str">
        <f>VLOOKUP('Direct lors'!O18,'WinBUGS output'!D:F,3,FALSE)</f>
        <v>Mirtazapine</v>
      </c>
      <c r="R18" s="5" t="str">
        <f>FIXED('WinBUGS output'!X17,2)</f>
        <v>5.20</v>
      </c>
      <c r="S18" s="5" t="str">
        <f>FIXED('WinBUGS output'!W17,2)</f>
        <v>0.87</v>
      </c>
      <c r="T18" s="5" t="str">
        <f>FIXED('WinBUGS output'!Y17,2)</f>
        <v>11.70</v>
      </c>
      <c r="X18" s="5" t="str">
        <f t="shared" si="0"/>
        <v>Pill placebo</v>
      </c>
      <c r="Y18" s="5" t="str">
        <f t="shared" si="1"/>
        <v>CBT individual (over 15 sessions) + imipramine</v>
      </c>
      <c r="Z18" s="5" t="str">
        <f>FIXED(EXP('WinBUGS output'!N17),2)</f>
        <v>1.18</v>
      </c>
      <c r="AA18" s="5" t="str">
        <f>FIXED(EXP('WinBUGS output'!M17),2)</f>
        <v>0.00</v>
      </c>
      <c r="AB18" s="5" t="str">
        <f>FIXED(EXP('WinBUGS output'!O17),2)</f>
        <v>31.94</v>
      </c>
      <c r="AF18" s="5" t="str">
        <f t="shared" si="2"/>
        <v>Exercise</v>
      </c>
      <c r="AG18" s="5" t="str">
        <f t="shared" si="3"/>
        <v>Mirtazapine</v>
      </c>
      <c r="AH18" s="5" t="str">
        <f>FIXED(EXP('WinBUGS output'!X17),2)</f>
        <v>180.73</v>
      </c>
      <c r="AI18" s="5" t="str">
        <f>FIXED(EXP('WinBUGS output'!W17),2)</f>
        <v>2.39</v>
      </c>
      <c r="AJ18" s="5" t="str">
        <f>FIXED(EXP('WinBUGS output'!Y17),2)</f>
        <v>120,571.71</v>
      </c>
    </row>
    <row r="19" spans="1:36" x14ac:dyDescent="0.25">
      <c r="A19">
        <v>1</v>
      </c>
      <c r="B19">
        <v>17</v>
      </c>
      <c r="C19" s="5" t="str">
        <f>VLOOKUP(A19,'WinBUGS output'!A:C,3,FALSE)</f>
        <v>Pill placebo</v>
      </c>
      <c r="D19" s="5" t="str">
        <f>VLOOKUP(B19,'WinBUGS output'!A:C,3,FALSE)</f>
        <v>Problem solving individual + any SSRI</v>
      </c>
      <c r="E19" s="5" t="str">
        <f>FIXED('WinBUGS output'!N18,2)</f>
        <v>2.31</v>
      </c>
      <c r="F19" s="5" t="str">
        <f>FIXED('WinBUGS output'!M18,2)</f>
        <v>-0.45</v>
      </c>
      <c r="G19" s="5" t="str">
        <f>FIXED('WinBUGS output'!O18,2)</f>
        <v>5.26</v>
      </c>
      <c r="H19"/>
      <c r="I19"/>
      <c r="J19"/>
      <c r="N19">
        <v>2</v>
      </c>
      <c r="O19">
        <v>6</v>
      </c>
      <c r="P19" s="5" t="str">
        <f>VLOOKUP('Direct lors'!N19,'WinBUGS output'!D:F,3,FALSE)</f>
        <v>Exercise</v>
      </c>
      <c r="Q19" s="5" t="str">
        <f>VLOOKUP('Direct lors'!O19,'WinBUGS output'!D:F,3,FALSE)</f>
        <v>Short-term psychodynamic psychotherapies</v>
      </c>
      <c r="R19" s="5" t="str">
        <f>FIXED('WinBUGS output'!X18,2)</f>
        <v>6.20</v>
      </c>
      <c r="S19" s="5" t="str">
        <f>FIXED('WinBUGS output'!W18,2)</f>
        <v>0.92</v>
      </c>
      <c r="T19" s="5" t="str">
        <f>FIXED('WinBUGS output'!Y18,2)</f>
        <v>13.26</v>
      </c>
      <c r="X19" s="5" t="str">
        <f t="shared" si="0"/>
        <v>Pill placebo</v>
      </c>
      <c r="Y19" s="5" t="str">
        <f t="shared" si="1"/>
        <v>Problem solving individual + any SSRI</v>
      </c>
      <c r="Z19" s="5" t="str">
        <f>FIXED(EXP('WinBUGS output'!N18),2)</f>
        <v>10.04</v>
      </c>
      <c r="AA19" s="5" t="str">
        <f>FIXED(EXP('WinBUGS output'!M18),2)</f>
        <v>0.64</v>
      </c>
      <c r="AB19" s="5" t="str">
        <f>FIXED(EXP('WinBUGS output'!O18),2)</f>
        <v>192.67</v>
      </c>
      <c r="AF19" s="5" t="str">
        <f t="shared" si="2"/>
        <v>Exercise</v>
      </c>
      <c r="AG19" s="5" t="str">
        <f t="shared" si="3"/>
        <v>Short-term psychodynamic psychotherapies</v>
      </c>
      <c r="AH19" s="5" t="str">
        <f>FIXED(EXP('WinBUGS output'!X18),2)</f>
        <v>494.23</v>
      </c>
      <c r="AI19" s="5" t="str">
        <f>FIXED(EXP('WinBUGS output'!W18),2)</f>
        <v>2.52</v>
      </c>
      <c r="AJ19" s="5" t="str">
        <f>FIXED(EXP('WinBUGS output'!Y18),2)</f>
        <v>573,779.24</v>
      </c>
    </row>
    <row r="20" spans="1:36" x14ac:dyDescent="0.25">
      <c r="A20">
        <v>1</v>
      </c>
      <c r="B20">
        <v>18</v>
      </c>
      <c r="C20" s="5" t="str">
        <f>VLOOKUP(A20,'WinBUGS output'!A:C,3,FALSE)</f>
        <v>Pill placebo</v>
      </c>
      <c r="D20" s="5" t="str">
        <f>VLOOKUP(B20,'WinBUGS output'!A:C,3,FALSE)</f>
        <v>Short-term psychodynamic psychotherapy individual + any SSRI</v>
      </c>
      <c r="E20" s="5" t="str">
        <f>FIXED('WinBUGS output'!N19,2)</f>
        <v>0.04</v>
      </c>
      <c r="F20" s="5" t="str">
        <f>FIXED('WinBUGS output'!M19,2)</f>
        <v>-4.25</v>
      </c>
      <c r="G20" s="5" t="str">
        <f>FIXED('WinBUGS output'!O19,2)</f>
        <v>3.87</v>
      </c>
      <c r="H20"/>
      <c r="I20"/>
      <c r="J20"/>
      <c r="N20">
        <v>2</v>
      </c>
      <c r="O20">
        <v>7</v>
      </c>
      <c r="P20" s="5" t="str">
        <f>VLOOKUP('Direct lors'!N20,'WinBUGS output'!D:F,3,FALSE)</f>
        <v>Exercise</v>
      </c>
      <c r="Q20" s="5" t="str">
        <f>VLOOKUP('Direct lors'!O20,'WinBUGS output'!D:F,3,FALSE)</f>
        <v>Problem solving</v>
      </c>
      <c r="R20" s="5" t="str">
        <f>FIXED('WinBUGS output'!X19,2)</f>
        <v>1.87</v>
      </c>
      <c r="S20" s="5" t="str">
        <f>FIXED('WinBUGS output'!W19,2)</f>
        <v>-3.33</v>
      </c>
      <c r="T20" s="5" t="str">
        <f>FIXED('WinBUGS output'!Y19,2)</f>
        <v>8.74</v>
      </c>
      <c r="X20" s="5" t="str">
        <f t="shared" si="0"/>
        <v>Pill placebo</v>
      </c>
      <c r="Y20" s="5" t="str">
        <f t="shared" si="1"/>
        <v>Short-term psychodynamic psychotherapy individual + any SSRI</v>
      </c>
      <c r="Z20" s="5" t="str">
        <f>FIXED(EXP('WinBUGS output'!N19),2)</f>
        <v>1.04</v>
      </c>
      <c r="AA20" s="5" t="str">
        <f>FIXED(EXP('WinBUGS output'!M19),2)</f>
        <v>0.01</v>
      </c>
      <c r="AB20" s="5" t="str">
        <f>FIXED(EXP('WinBUGS output'!O19),2)</f>
        <v>47.94</v>
      </c>
      <c r="AF20" s="5" t="str">
        <f t="shared" si="2"/>
        <v>Exercise</v>
      </c>
      <c r="AG20" s="5" t="str">
        <f t="shared" si="3"/>
        <v>Problem solving</v>
      </c>
      <c r="AH20" s="5" t="str">
        <f>FIXED(EXP('WinBUGS output'!X19),2)</f>
        <v>6.49</v>
      </c>
      <c r="AI20" s="5" t="str">
        <f>FIXED(EXP('WinBUGS output'!W19),2)</f>
        <v>0.04</v>
      </c>
      <c r="AJ20" s="5" t="str">
        <f>FIXED(EXP('WinBUGS output'!Y19),2)</f>
        <v>6,229.18</v>
      </c>
    </row>
    <row r="21" spans="1:36" x14ac:dyDescent="0.25">
      <c r="A21">
        <v>1</v>
      </c>
      <c r="B21">
        <v>19</v>
      </c>
      <c r="C21" s="5" t="str">
        <f>VLOOKUP(A21,'WinBUGS output'!A:C,3,FALSE)</f>
        <v>Pill placebo</v>
      </c>
      <c r="D21" s="5" t="str">
        <f>VLOOKUP(B21,'WinBUGS output'!A:C,3,FALSE)</f>
        <v>Exercise + Sertraline</v>
      </c>
      <c r="E21" s="5" t="str">
        <f>FIXED('WinBUGS output'!N20,2)</f>
        <v>0.28</v>
      </c>
      <c r="F21" s="5" t="str">
        <f>FIXED('WinBUGS output'!M20,2)</f>
        <v>-2.30</v>
      </c>
      <c r="G21" s="5" t="str">
        <f>FIXED('WinBUGS output'!O20,2)</f>
        <v>2.67</v>
      </c>
      <c r="H21"/>
      <c r="I21"/>
      <c r="J21"/>
      <c r="N21">
        <v>2</v>
      </c>
      <c r="O21">
        <v>8</v>
      </c>
      <c r="P21" s="5" t="str">
        <f>VLOOKUP('Direct lors'!N21,'WinBUGS output'!D:F,3,FALSE)</f>
        <v>Exercise</v>
      </c>
      <c r="Q21" s="5" t="str">
        <f>VLOOKUP('Direct lors'!O21,'WinBUGS output'!D:F,3,FALSE)</f>
        <v>Cognitive and cognitive behavioural therapies (individual)</v>
      </c>
      <c r="R21" s="5" t="str">
        <f>FIXED('WinBUGS output'!X20,2)</f>
        <v>3.77</v>
      </c>
      <c r="S21" s="5" t="str">
        <f>FIXED('WinBUGS output'!W20,2)</f>
        <v>-2.97</v>
      </c>
      <c r="T21" s="5" t="str">
        <f>FIXED('WinBUGS output'!Y20,2)</f>
        <v>10.77</v>
      </c>
      <c r="X21" s="5" t="str">
        <f t="shared" si="0"/>
        <v>Pill placebo</v>
      </c>
      <c r="Y21" s="5" t="str">
        <f t="shared" si="1"/>
        <v>Exercise + Sertraline</v>
      </c>
      <c r="Z21" s="5" t="str">
        <f>FIXED(EXP('WinBUGS output'!N20),2)</f>
        <v>1.32</v>
      </c>
      <c r="AA21" s="5" t="str">
        <f>FIXED(EXP('WinBUGS output'!M20),2)</f>
        <v>0.10</v>
      </c>
      <c r="AB21" s="5" t="str">
        <f>FIXED(EXP('WinBUGS output'!O20),2)</f>
        <v>14.43</v>
      </c>
      <c r="AF21" s="5" t="str">
        <f t="shared" si="2"/>
        <v>Exercise</v>
      </c>
      <c r="AG21" s="5" t="str">
        <f t="shared" si="3"/>
        <v>Cognitive and cognitive behavioural therapies (individual)</v>
      </c>
      <c r="AH21" s="5" t="str">
        <f>FIXED(EXP('WinBUGS output'!X20),2)</f>
        <v>43.21</v>
      </c>
      <c r="AI21" s="5" t="str">
        <f>FIXED(EXP('WinBUGS output'!W20),2)</f>
        <v>0.05</v>
      </c>
      <c r="AJ21" s="5" t="str">
        <f>FIXED(EXP('WinBUGS output'!Y20),2)</f>
        <v>47,572.02</v>
      </c>
    </row>
    <row r="22" spans="1:36" x14ac:dyDescent="0.25">
      <c r="A22">
        <v>2</v>
      </c>
      <c r="B22">
        <v>3</v>
      </c>
      <c r="C22" s="5" t="str">
        <f>VLOOKUP(A22,'WinBUGS output'!A:C,3,FALSE)</f>
        <v>Exercise</v>
      </c>
      <c r="D22" s="5" t="str">
        <f>VLOOKUP(B22,'WinBUGS output'!A:C,3,FALSE)</f>
        <v>Amitriptyline</v>
      </c>
      <c r="E22" s="5" t="str">
        <f>FIXED('WinBUGS output'!N21,2)</f>
        <v>6.06</v>
      </c>
      <c r="F22" s="5" t="str">
        <f>FIXED('WinBUGS output'!M21,2)</f>
        <v>2.59</v>
      </c>
      <c r="G22" s="5" t="str">
        <f>FIXED('WinBUGS output'!O21,2)</f>
        <v>12.19</v>
      </c>
      <c r="H22"/>
      <c r="I22"/>
      <c r="J22"/>
      <c r="N22">
        <v>2</v>
      </c>
      <c r="O22">
        <v>9</v>
      </c>
      <c r="P22" s="5" t="str">
        <f>VLOOKUP('Direct lors'!N22,'WinBUGS output'!D:F,3,FALSE)</f>
        <v>Exercise</v>
      </c>
      <c r="Q22" s="5" t="str">
        <f>VLOOKUP('Direct lors'!O22,'WinBUGS output'!D:F,3,FALSE)</f>
        <v>Behavioural, cognitive, or CBT groups</v>
      </c>
      <c r="R22" s="5" t="str">
        <f>FIXED('WinBUGS output'!X21,2)</f>
        <v>2.62</v>
      </c>
      <c r="S22" s="5" t="str">
        <f>FIXED('WinBUGS output'!W21,2)</f>
        <v>-2.45</v>
      </c>
      <c r="T22" s="5" t="str">
        <f>FIXED('WinBUGS output'!Y21,2)</f>
        <v>9.04</v>
      </c>
      <c r="X22" s="5" t="str">
        <f t="shared" si="0"/>
        <v>Exercise</v>
      </c>
      <c r="Y22" s="5" t="str">
        <f t="shared" si="1"/>
        <v>Amitriptyline</v>
      </c>
      <c r="Z22" s="5" t="str">
        <f>FIXED(EXP('WinBUGS output'!N21),2)</f>
        <v>427.95</v>
      </c>
      <c r="AA22" s="5" t="str">
        <f>FIXED(EXP('WinBUGS output'!M21),2)</f>
        <v>13.37</v>
      </c>
      <c r="AB22" s="5" t="str">
        <f>FIXED(EXP('WinBUGS output'!O21),2)</f>
        <v>196,811.17</v>
      </c>
      <c r="AF22" s="5" t="str">
        <f t="shared" si="2"/>
        <v>Exercise</v>
      </c>
      <c r="AG22" s="5" t="str">
        <f t="shared" si="3"/>
        <v>Behavioural, cognitive, or CBT groups</v>
      </c>
      <c r="AH22" s="5" t="str">
        <f>FIXED(EXP('WinBUGS output'!X21),2)</f>
        <v>13.69</v>
      </c>
      <c r="AI22" s="5" t="str">
        <f>FIXED(EXP('WinBUGS output'!W21),2)</f>
        <v>0.09</v>
      </c>
      <c r="AJ22" s="5" t="str">
        <f>FIXED(EXP('WinBUGS output'!Y21),2)</f>
        <v>8,425.35</v>
      </c>
    </row>
    <row r="23" spans="1:36" x14ac:dyDescent="0.25">
      <c r="A23">
        <v>2</v>
      </c>
      <c r="B23">
        <v>4</v>
      </c>
      <c r="C23" s="5" t="str">
        <f>VLOOKUP(A23,'WinBUGS output'!A:C,3,FALSE)</f>
        <v>Exercise</v>
      </c>
      <c r="D23" s="5" t="str">
        <f>VLOOKUP(B23,'WinBUGS output'!A:C,3,FALSE)</f>
        <v>Imipramine</v>
      </c>
      <c r="E23" s="5" t="str">
        <f>FIXED('WinBUGS output'!N22,2)</f>
        <v>5.59</v>
      </c>
      <c r="F23" s="5" t="str">
        <f>FIXED('WinBUGS output'!M22,2)</f>
        <v>2.11</v>
      </c>
      <c r="G23" s="5" t="str">
        <f>FIXED('WinBUGS output'!O22,2)</f>
        <v>11.78</v>
      </c>
      <c r="H23"/>
      <c r="I23"/>
      <c r="J23"/>
      <c r="N23">
        <v>2</v>
      </c>
      <c r="O23">
        <v>10</v>
      </c>
      <c r="P23" s="5" t="str">
        <f>VLOOKUP('Direct lors'!N23,'WinBUGS output'!D:F,3,FALSE)</f>
        <v>Exercise</v>
      </c>
      <c r="Q23" s="5" t="str">
        <f>VLOOKUP('Direct lors'!O23,'WinBUGS output'!D:F,3,FALSE)</f>
        <v>Combined (Cognitive and cognitive behavioural therapies individual + AD)</v>
      </c>
      <c r="R23" s="5" t="str">
        <f>FIXED('WinBUGS output'!X22,2)</f>
        <v>3.83</v>
      </c>
      <c r="S23" s="5" t="str">
        <f>FIXED('WinBUGS output'!W22,2)</f>
        <v>-3.35</v>
      </c>
      <c r="T23" s="5" t="str">
        <f>FIXED('WinBUGS output'!Y22,2)</f>
        <v>10.73</v>
      </c>
      <c r="X23" s="5" t="str">
        <f t="shared" si="0"/>
        <v>Exercise</v>
      </c>
      <c r="Y23" s="5" t="str">
        <f t="shared" si="1"/>
        <v>Imipramine</v>
      </c>
      <c r="Z23" s="5" t="str">
        <f>FIXED(EXP('WinBUGS output'!N22),2)</f>
        <v>266.40</v>
      </c>
      <c r="AA23" s="5" t="str">
        <f>FIXED(EXP('WinBUGS output'!M22),2)</f>
        <v>8.26</v>
      </c>
      <c r="AB23" s="5" t="str">
        <f>FIXED(EXP('WinBUGS output'!O22),2)</f>
        <v>130,613.78</v>
      </c>
      <c r="AF23" s="5" t="str">
        <f t="shared" si="2"/>
        <v>Exercise</v>
      </c>
      <c r="AG23" s="5" t="str">
        <f t="shared" si="3"/>
        <v>Combined (Cognitive and cognitive behavioural therapies individual + AD)</v>
      </c>
      <c r="AH23" s="5" t="str">
        <f>FIXED(EXP('WinBUGS output'!X22),2)</f>
        <v>46.25</v>
      </c>
      <c r="AI23" s="5" t="str">
        <f>FIXED(EXP('WinBUGS output'!W22),2)</f>
        <v>0.04</v>
      </c>
      <c r="AJ23" s="5" t="str">
        <f>FIXED(EXP('WinBUGS output'!Y22),2)</f>
        <v>45,706.69</v>
      </c>
    </row>
    <row r="24" spans="1:36" x14ac:dyDescent="0.25">
      <c r="A24">
        <v>2</v>
      </c>
      <c r="B24">
        <v>5</v>
      </c>
      <c r="C24" s="5" t="str">
        <f>VLOOKUP(A24,'WinBUGS output'!A:C,3,FALSE)</f>
        <v>Exercise</v>
      </c>
      <c r="D24" s="5" t="str">
        <f>VLOOKUP(B24,'WinBUGS output'!A:C,3,FALSE)</f>
        <v>Lofepramine</v>
      </c>
      <c r="E24" s="5" t="str">
        <f>FIXED('WinBUGS output'!N23,2)</f>
        <v>5.76</v>
      </c>
      <c r="F24" s="5" t="str">
        <f>FIXED('WinBUGS output'!M23,2)</f>
        <v>2.15</v>
      </c>
      <c r="G24" s="5" t="str">
        <f>FIXED('WinBUGS output'!O23,2)</f>
        <v>11.92</v>
      </c>
      <c r="H24"/>
      <c r="I24"/>
      <c r="J24"/>
      <c r="N24">
        <v>2</v>
      </c>
      <c r="O24">
        <v>11</v>
      </c>
      <c r="P24" s="5" t="str">
        <f>VLOOKUP('Direct lors'!N24,'WinBUGS output'!D:F,3,FALSE)</f>
        <v>Exercise</v>
      </c>
      <c r="Q24" s="5" t="str">
        <f>VLOOKUP('Direct lors'!O24,'WinBUGS output'!D:F,3,FALSE)</f>
        <v>Combined (Problem solving + AD)</v>
      </c>
      <c r="R24" s="5" t="str">
        <f>FIXED('WinBUGS output'!X23,2)</f>
        <v>6.19</v>
      </c>
      <c r="S24" s="5" t="str">
        <f>FIXED('WinBUGS output'!W23,2)</f>
        <v>1.50</v>
      </c>
      <c r="T24" s="5" t="str">
        <f>FIXED('WinBUGS output'!Y23,2)</f>
        <v>12.93</v>
      </c>
      <c r="X24" s="5" t="str">
        <f t="shared" si="0"/>
        <v>Exercise</v>
      </c>
      <c r="Y24" s="5" t="str">
        <f t="shared" si="1"/>
        <v>Lofepramine</v>
      </c>
      <c r="Z24" s="5" t="str">
        <f>FIXED(EXP('WinBUGS output'!N23),2)</f>
        <v>315.77</v>
      </c>
      <c r="AA24" s="5" t="str">
        <f>FIXED(EXP('WinBUGS output'!M23),2)</f>
        <v>8.58</v>
      </c>
      <c r="AB24" s="5" t="str">
        <f>FIXED(EXP('WinBUGS output'!O23),2)</f>
        <v>150,241.61</v>
      </c>
      <c r="AF24" s="5" t="str">
        <f t="shared" si="2"/>
        <v>Exercise</v>
      </c>
      <c r="AG24" s="5" t="str">
        <f t="shared" si="3"/>
        <v>Combined (Problem solving + AD)</v>
      </c>
      <c r="AH24" s="5" t="str">
        <f>FIXED(EXP('WinBUGS output'!X23),2)</f>
        <v>485.41</v>
      </c>
      <c r="AI24" s="5" t="str">
        <f>FIXED(EXP('WinBUGS output'!W23),2)</f>
        <v>4.47</v>
      </c>
      <c r="AJ24" s="5" t="str">
        <f>FIXED(EXP('WinBUGS output'!Y23),2)</f>
        <v>412,503.51</v>
      </c>
    </row>
    <row r="25" spans="1:36" x14ac:dyDescent="0.25">
      <c r="A25">
        <v>2</v>
      </c>
      <c r="B25">
        <v>6</v>
      </c>
      <c r="C25" s="5" t="str">
        <f>VLOOKUP(A25,'WinBUGS output'!A:C,3,FALSE)</f>
        <v>Exercise</v>
      </c>
      <c r="D25" s="5" t="str">
        <f>VLOOKUP(B25,'WinBUGS output'!A:C,3,FALSE)</f>
        <v>Any SSRI</v>
      </c>
      <c r="E25" s="5" t="str">
        <f>FIXED('WinBUGS output'!N24,2)</f>
        <v>4.71</v>
      </c>
      <c r="F25" s="5" t="str">
        <f>FIXED('WinBUGS output'!M24,2)</f>
        <v>1.12</v>
      </c>
      <c r="G25" s="5" t="str">
        <f>FIXED('WinBUGS output'!O24,2)</f>
        <v>10.83</v>
      </c>
      <c r="H25"/>
      <c r="I25"/>
      <c r="J25"/>
      <c r="N25">
        <v>2</v>
      </c>
      <c r="O25">
        <v>12</v>
      </c>
      <c r="P25" s="5" t="str">
        <f>VLOOKUP('Direct lors'!N25,'WinBUGS output'!D:F,3,FALSE)</f>
        <v>Exercise</v>
      </c>
      <c r="Q25" s="5" t="str">
        <f>VLOOKUP('Direct lors'!O25,'WinBUGS output'!D:F,3,FALSE)</f>
        <v>Combined (Short-term psychodynamic psychotherapies + AD)</v>
      </c>
      <c r="R25" s="5" t="str">
        <f>FIXED('WinBUGS output'!X24,2)</f>
        <v>3.92</v>
      </c>
      <c r="S25" s="5" t="str">
        <f>FIXED('WinBUGS output'!W24,2)</f>
        <v>-1.79</v>
      </c>
      <c r="T25" s="5" t="str">
        <f>FIXED('WinBUGS output'!Y24,2)</f>
        <v>11.15</v>
      </c>
      <c r="X25" s="5" t="str">
        <f t="shared" si="0"/>
        <v>Exercise</v>
      </c>
      <c r="Y25" s="5" t="str">
        <f t="shared" si="1"/>
        <v>Any SSRI</v>
      </c>
      <c r="Z25" s="5" t="str">
        <f>FIXED(EXP('WinBUGS output'!N24),2)</f>
        <v>111.05</v>
      </c>
      <c r="AA25" s="5" t="str">
        <f>FIXED(EXP('WinBUGS output'!M24),2)</f>
        <v>3.07</v>
      </c>
      <c r="AB25" s="5" t="str">
        <f>FIXED(EXP('WinBUGS output'!O24),2)</f>
        <v>50,513.71</v>
      </c>
      <c r="AF25" s="5" t="str">
        <f t="shared" si="2"/>
        <v>Exercise</v>
      </c>
      <c r="AG25" s="5" t="str">
        <f t="shared" si="3"/>
        <v>Combined (Short-term psychodynamic psychotherapies + AD)</v>
      </c>
      <c r="AH25" s="5" t="str">
        <f>FIXED(EXP('WinBUGS output'!X24),2)</f>
        <v>50.60</v>
      </c>
      <c r="AI25" s="5" t="str">
        <f>FIXED(EXP('WinBUGS output'!W24),2)</f>
        <v>0.17</v>
      </c>
      <c r="AJ25" s="5" t="str">
        <f>FIXED(EXP('WinBUGS output'!Y24),2)</f>
        <v>69,563.83</v>
      </c>
    </row>
    <row r="26" spans="1:36" x14ac:dyDescent="0.25">
      <c r="A26">
        <v>2</v>
      </c>
      <c r="B26">
        <v>7</v>
      </c>
      <c r="C26" s="5" t="str">
        <f>VLOOKUP(A26,'WinBUGS output'!A:C,3,FALSE)</f>
        <v>Exercise</v>
      </c>
      <c r="D26" s="5" t="str">
        <f>VLOOKUP(B26,'WinBUGS output'!A:C,3,FALSE)</f>
        <v>Citalopram</v>
      </c>
      <c r="E26" s="5" t="str">
        <f>FIXED('WinBUGS output'!N25,2)</f>
        <v>4.70</v>
      </c>
      <c r="F26" s="5" t="str">
        <f>FIXED('WinBUGS output'!M25,2)</f>
        <v>1.15</v>
      </c>
      <c r="G26" s="5" t="str">
        <f>FIXED('WinBUGS output'!O25,2)</f>
        <v>10.84</v>
      </c>
      <c r="H26"/>
      <c r="I26"/>
      <c r="J26"/>
      <c r="N26">
        <v>2</v>
      </c>
      <c r="O26">
        <v>13</v>
      </c>
      <c r="P26" s="5" t="str">
        <f>VLOOKUP('Direct lors'!N26,'WinBUGS output'!D:F,3,FALSE)</f>
        <v>Exercise</v>
      </c>
      <c r="Q26" s="5" t="str">
        <f>VLOOKUP('Direct lors'!O26,'WinBUGS output'!D:F,3,FALSE)</f>
        <v>Combined (Exercise + AD/CBT)</v>
      </c>
      <c r="R26" s="5" t="str">
        <f>FIXED('WinBUGS output'!X25,2)</f>
        <v>3.99</v>
      </c>
      <c r="S26" s="5" t="str">
        <f>FIXED('WinBUGS output'!W25,2)</f>
        <v>0.65</v>
      </c>
      <c r="T26" s="5" t="str">
        <f>FIXED('WinBUGS output'!Y25,2)</f>
        <v>10.23</v>
      </c>
      <c r="X26" s="5" t="str">
        <f t="shared" si="0"/>
        <v>Exercise</v>
      </c>
      <c r="Y26" s="5" t="str">
        <f t="shared" si="1"/>
        <v>Citalopram</v>
      </c>
      <c r="Z26" s="5" t="str">
        <f>FIXED(EXP('WinBUGS output'!N25),2)</f>
        <v>109.40</v>
      </c>
      <c r="AA26" s="5" t="str">
        <f>FIXED(EXP('WinBUGS output'!M25),2)</f>
        <v>3.17</v>
      </c>
      <c r="AB26" s="5" t="str">
        <f>FIXED(EXP('WinBUGS output'!O25),2)</f>
        <v>51,021.38</v>
      </c>
      <c r="AF26" s="5" t="str">
        <f t="shared" si="2"/>
        <v>Exercise</v>
      </c>
      <c r="AG26" s="5" t="str">
        <f t="shared" si="3"/>
        <v>Combined (Exercise + AD/CBT)</v>
      </c>
      <c r="AH26" s="5" t="str">
        <f>FIXED(EXP('WinBUGS output'!X25),2)</f>
        <v>53.84</v>
      </c>
      <c r="AI26" s="5" t="str">
        <f>FIXED(EXP('WinBUGS output'!W25),2)</f>
        <v>1.91</v>
      </c>
      <c r="AJ26" s="5" t="str">
        <f>FIXED(EXP('WinBUGS output'!Y25),2)</f>
        <v>27,722.51</v>
      </c>
    </row>
    <row r="27" spans="1:36" x14ac:dyDescent="0.25">
      <c r="A27">
        <v>2</v>
      </c>
      <c r="B27">
        <v>8</v>
      </c>
      <c r="C27" s="5" t="str">
        <f>VLOOKUP(A27,'WinBUGS output'!A:C,3,FALSE)</f>
        <v>Exercise</v>
      </c>
      <c r="D27" s="5" t="str">
        <f>VLOOKUP(B27,'WinBUGS output'!A:C,3,FALSE)</f>
        <v>Escitalopram</v>
      </c>
      <c r="E27" s="5" t="str">
        <f>FIXED('WinBUGS output'!N26,2)</f>
        <v>4.51</v>
      </c>
      <c r="F27" s="5" t="str">
        <f>FIXED('WinBUGS output'!M26,2)</f>
        <v>0.98</v>
      </c>
      <c r="G27" s="5" t="str">
        <f>FIXED('WinBUGS output'!O26,2)</f>
        <v>10.70</v>
      </c>
      <c r="H27"/>
      <c r="I27"/>
      <c r="J27"/>
      <c r="N27">
        <v>3</v>
      </c>
      <c r="O27">
        <v>4</v>
      </c>
      <c r="P27" s="5" t="str">
        <f>VLOOKUP('Direct lors'!N27,'WinBUGS output'!D:F,3,FALSE)</f>
        <v>TCA</v>
      </c>
      <c r="Q27" s="5" t="str">
        <f>VLOOKUP('Direct lors'!O27,'WinBUGS output'!D:F,3,FALSE)</f>
        <v>SSRI</v>
      </c>
      <c r="R27" s="5" t="str">
        <f>FIXED('WinBUGS output'!X26,2)</f>
        <v>-1.10</v>
      </c>
      <c r="S27" s="5" t="str">
        <f>FIXED('WinBUGS output'!W26,2)</f>
        <v>-2.07</v>
      </c>
      <c r="T27" s="5" t="str">
        <f>FIXED('WinBUGS output'!Y26,2)</f>
        <v>-0.13</v>
      </c>
      <c r="X27" s="5" t="str">
        <f t="shared" si="0"/>
        <v>Exercise</v>
      </c>
      <c r="Y27" s="5" t="str">
        <f t="shared" si="1"/>
        <v>Escitalopram</v>
      </c>
      <c r="Z27" s="5" t="str">
        <f>FIXED(EXP('WinBUGS output'!N26),2)</f>
        <v>90.83</v>
      </c>
      <c r="AA27" s="5" t="str">
        <f>FIXED(EXP('WinBUGS output'!M26),2)</f>
        <v>2.67</v>
      </c>
      <c r="AB27" s="5" t="str">
        <f>FIXED(EXP('WinBUGS output'!O26),2)</f>
        <v>44,355.86</v>
      </c>
      <c r="AF27" s="5" t="str">
        <f t="shared" si="2"/>
        <v>TCA</v>
      </c>
      <c r="AG27" s="5" t="str">
        <f t="shared" si="3"/>
        <v>SSRI</v>
      </c>
      <c r="AH27" s="5" t="str">
        <f>FIXED(EXP('WinBUGS output'!X26),2)</f>
        <v>0.33</v>
      </c>
      <c r="AI27" s="5" t="str">
        <f>FIXED(EXP('WinBUGS output'!W26),2)</f>
        <v>0.13</v>
      </c>
      <c r="AJ27" s="5" t="str">
        <f>FIXED(EXP('WinBUGS output'!Y26),2)</f>
        <v>0.88</v>
      </c>
    </row>
    <row r="28" spans="1:36" x14ac:dyDescent="0.25">
      <c r="A28">
        <v>2</v>
      </c>
      <c r="B28">
        <v>9</v>
      </c>
      <c r="C28" s="5" t="str">
        <f>VLOOKUP(A28,'WinBUGS output'!A:C,3,FALSE)</f>
        <v>Exercise</v>
      </c>
      <c r="D28" s="5" t="str">
        <f>VLOOKUP(B28,'WinBUGS output'!A:C,3,FALSE)</f>
        <v>Fluoxetine</v>
      </c>
      <c r="E28" s="5" t="str">
        <f>FIXED('WinBUGS output'!N27,2)</f>
        <v>4.46</v>
      </c>
      <c r="F28" s="5" t="str">
        <f>FIXED('WinBUGS output'!M27,2)</f>
        <v>0.98</v>
      </c>
      <c r="G28" s="5" t="str">
        <f>FIXED('WinBUGS output'!O27,2)</f>
        <v>10.64</v>
      </c>
      <c r="H28"/>
      <c r="I28"/>
      <c r="J28"/>
      <c r="N28">
        <v>3</v>
      </c>
      <c r="O28">
        <v>5</v>
      </c>
      <c r="P28" s="5" t="str">
        <f>VLOOKUP('Direct lors'!N28,'WinBUGS output'!D:F,3,FALSE)</f>
        <v>TCA</v>
      </c>
      <c r="Q28" s="5" t="str">
        <f>VLOOKUP('Direct lors'!O28,'WinBUGS output'!D:F,3,FALSE)</f>
        <v>Mirtazapine</v>
      </c>
      <c r="R28" s="5" t="str">
        <f>FIXED('WinBUGS output'!X27,2)</f>
        <v>-0.69</v>
      </c>
      <c r="S28" s="5" t="str">
        <f>FIXED('WinBUGS output'!W27,2)</f>
        <v>-3.09</v>
      </c>
      <c r="T28" s="5" t="str">
        <f>FIXED('WinBUGS output'!Y27,2)</f>
        <v>1.90</v>
      </c>
      <c r="X28" s="5" t="str">
        <f t="shared" si="0"/>
        <v>Exercise</v>
      </c>
      <c r="Y28" s="5" t="str">
        <f t="shared" si="1"/>
        <v>Fluoxetine</v>
      </c>
      <c r="Z28" s="5" t="str">
        <f>FIXED(EXP('WinBUGS output'!N27),2)</f>
        <v>86.57</v>
      </c>
      <c r="AA28" s="5" t="str">
        <f>FIXED(EXP('WinBUGS output'!M27),2)</f>
        <v>2.67</v>
      </c>
      <c r="AB28" s="5" t="str">
        <f>FIXED(EXP('WinBUGS output'!O27),2)</f>
        <v>41,772.77</v>
      </c>
      <c r="AF28" s="5" t="str">
        <f t="shared" si="2"/>
        <v>TCA</v>
      </c>
      <c r="AG28" s="5" t="str">
        <f t="shared" si="3"/>
        <v>Mirtazapine</v>
      </c>
      <c r="AH28" s="5" t="str">
        <f>FIXED(EXP('WinBUGS output'!X27),2)</f>
        <v>0.50</v>
      </c>
      <c r="AI28" s="5" t="str">
        <f>FIXED(EXP('WinBUGS output'!W27),2)</f>
        <v>0.05</v>
      </c>
      <c r="AJ28" s="5" t="str">
        <f>FIXED(EXP('WinBUGS output'!Y27),2)</f>
        <v>6.70</v>
      </c>
    </row>
    <row r="29" spans="1:36" x14ac:dyDescent="0.25">
      <c r="A29">
        <v>2</v>
      </c>
      <c r="B29">
        <v>10</v>
      </c>
      <c r="C29" s="5" t="str">
        <f>VLOOKUP(A29,'WinBUGS output'!A:C,3,FALSE)</f>
        <v>Exercise</v>
      </c>
      <c r="D29" s="5" t="str">
        <f>VLOOKUP(B29,'WinBUGS output'!A:C,3,FALSE)</f>
        <v>Sertraline</v>
      </c>
      <c r="E29" s="5" t="str">
        <f>FIXED('WinBUGS output'!N28,2)</f>
        <v>5.13</v>
      </c>
      <c r="F29" s="5" t="str">
        <f>FIXED('WinBUGS output'!M28,2)</f>
        <v>1.76</v>
      </c>
      <c r="G29" s="5" t="str">
        <f>FIXED('WinBUGS output'!O28,2)</f>
        <v>11.20</v>
      </c>
      <c r="H29" t="s">
        <v>436</v>
      </c>
      <c r="I29" t="s">
        <v>437</v>
      </c>
      <c r="J29" t="s">
        <v>438</v>
      </c>
      <c r="N29">
        <v>3</v>
      </c>
      <c r="O29">
        <v>6</v>
      </c>
      <c r="P29" s="5" t="str">
        <f>VLOOKUP('Direct lors'!N29,'WinBUGS output'!D:F,3,FALSE)</f>
        <v>TCA</v>
      </c>
      <c r="Q29" s="5" t="str">
        <f>VLOOKUP('Direct lors'!O29,'WinBUGS output'!D:F,3,FALSE)</f>
        <v>Short-term psychodynamic psychotherapies</v>
      </c>
      <c r="R29" s="5" t="str">
        <f>FIXED('WinBUGS output'!X28,2)</f>
        <v>0.20</v>
      </c>
      <c r="S29" s="5" t="str">
        <f>FIXED('WinBUGS output'!W28,2)</f>
        <v>-3.28</v>
      </c>
      <c r="T29" s="5" t="str">
        <f>FIXED('WinBUGS output'!Y28,2)</f>
        <v>4.43</v>
      </c>
      <c r="X29" s="5" t="str">
        <f t="shared" si="0"/>
        <v>Exercise</v>
      </c>
      <c r="Y29" s="5" t="str">
        <f t="shared" si="1"/>
        <v>Sertraline</v>
      </c>
      <c r="Z29" s="5" t="str">
        <f>FIXED(EXP('WinBUGS output'!N28),2)</f>
        <v>169.36</v>
      </c>
      <c r="AA29" s="5" t="str">
        <f>FIXED(EXP('WinBUGS output'!M28),2)</f>
        <v>5.80</v>
      </c>
      <c r="AB29" s="5" t="str">
        <f>FIXED(EXP('WinBUGS output'!O28),2)</f>
        <v>73,130.44</v>
      </c>
      <c r="AF29" s="5" t="str">
        <f t="shared" si="2"/>
        <v>TCA</v>
      </c>
      <c r="AG29" s="5" t="str">
        <f t="shared" si="3"/>
        <v>Short-term psychodynamic psychotherapies</v>
      </c>
      <c r="AH29" s="5" t="str">
        <f>FIXED(EXP('WinBUGS output'!X28),2)</f>
        <v>1.22</v>
      </c>
      <c r="AI29" s="5" t="str">
        <f>FIXED(EXP('WinBUGS output'!W28),2)</f>
        <v>0.04</v>
      </c>
      <c r="AJ29" s="5" t="str">
        <f>FIXED(EXP('WinBUGS output'!Y28),2)</f>
        <v>83.76</v>
      </c>
    </row>
    <row r="30" spans="1:36" x14ac:dyDescent="0.25">
      <c r="A30">
        <v>2</v>
      </c>
      <c r="B30">
        <v>11</v>
      </c>
      <c r="C30" s="5" t="str">
        <f>VLOOKUP(A30,'WinBUGS output'!A:C,3,FALSE)</f>
        <v>Exercise</v>
      </c>
      <c r="D30" s="5" t="str">
        <f>VLOOKUP(B30,'WinBUGS output'!A:C,3,FALSE)</f>
        <v>Mirtazapine</v>
      </c>
      <c r="E30" s="5" t="str">
        <f>FIXED('WinBUGS output'!N29,2)</f>
        <v>5.19</v>
      </c>
      <c r="F30" s="5" t="str">
        <f>FIXED('WinBUGS output'!M29,2)</f>
        <v>0.93</v>
      </c>
      <c r="G30" s="5" t="str">
        <f>FIXED('WinBUGS output'!O29,2)</f>
        <v>11.66</v>
      </c>
      <c r="H30"/>
      <c r="I30"/>
      <c r="J30"/>
      <c r="N30">
        <v>3</v>
      </c>
      <c r="O30">
        <v>7</v>
      </c>
      <c r="P30" s="5" t="str">
        <f>VLOOKUP('Direct lors'!N30,'WinBUGS output'!D:F,3,FALSE)</f>
        <v>TCA</v>
      </c>
      <c r="Q30" s="5" t="str">
        <f>VLOOKUP('Direct lors'!O30,'WinBUGS output'!D:F,3,FALSE)</f>
        <v>Problem solving</v>
      </c>
      <c r="R30" s="5" t="str">
        <f>FIXED('WinBUGS output'!X29,2)</f>
        <v>-4.01</v>
      </c>
      <c r="S30" s="5" t="str">
        <f>FIXED('WinBUGS output'!W29,2)</f>
        <v>-7.73</v>
      </c>
      <c r="T30" s="5" t="str">
        <f>FIXED('WinBUGS output'!Y29,2)</f>
        <v>-0.81</v>
      </c>
      <c r="X30" s="5" t="str">
        <f t="shared" si="0"/>
        <v>Exercise</v>
      </c>
      <c r="Y30" s="5" t="str">
        <f t="shared" si="1"/>
        <v>Mirtazapine</v>
      </c>
      <c r="Z30" s="5" t="str">
        <f>FIXED(EXP('WinBUGS output'!N29),2)</f>
        <v>179.83</v>
      </c>
      <c r="AA30" s="5" t="str">
        <f>FIXED(EXP('WinBUGS output'!M29),2)</f>
        <v>2.55</v>
      </c>
      <c r="AB30" s="5" t="str">
        <f>FIXED(EXP('WinBUGS output'!O29),2)</f>
        <v>115,844.03</v>
      </c>
      <c r="AF30" s="5" t="str">
        <f t="shared" si="2"/>
        <v>TCA</v>
      </c>
      <c r="AG30" s="5" t="str">
        <f t="shared" si="3"/>
        <v>Problem solving</v>
      </c>
      <c r="AH30" s="5" t="str">
        <f>FIXED(EXP('WinBUGS output'!X29),2)</f>
        <v>0.02</v>
      </c>
      <c r="AI30" s="5" t="str">
        <f>FIXED(EXP('WinBUGS output'!W29),2)</f>
        <v>0.00</v>
      </c>
      <c r="AJ30" s="5" t="str">
        <f>FIXED(EXP('WinBUGS output'!Y29),2)</f>
        <v>0.45</v>
      </c>
    </row>
    <row r="31" spans="1:36" x14ac:dyDescent="0.25">
      <c r="A31">
        <v>2</v>
      </c>
      <c r="B31">
        <v>12</v>
      </c>
      <c r="C31" s="5" t="str">
        <f>VLOOKUP(A31,'WinBUGS output'!A:C,3,FALSE)</f>
        <v>Exercise</v>
      </c>
      <c r="D31" s="5" t="str">
        <f>VLOOKUP(B31,'WinBUGS output'!A:C,3,FALSE)</f>
        <v>Short-term psychodynamic psychotherapy individual</v>
      </c>
      <c r="E31" s="5" t="str">
        <f>FIXED('WinBUGS output'!N30,2)</f>
        <v>6.19</v>
      </c>
      <c r="F31" s="5" t="str">
        <f>FIXED('WinBUGS output'!M30,2)</f>
        <v>1.04</v>
      </c>
      <c r="G31" s="5" t="str">
        <f>FIXED('WinBUGS output'!O30,2)</f>
        <v>13.17</v>
      </c>
      <c r="H31"/>
      <c r="I31"/>
      <c r="J31"/>
      <c r="N31">
        <v>3</v>
      </c>
      <c r="O31">
        <v>8</v>
      </c>
      <c r="P31" s="5" t="str">
        <f>VLOOKUP('Direct lors'!N31,'WinBUGS output'!D:F,3,FALSE)</f>
        <v>TCA</v>
      </c>
      <c r="Q31" s="5" t="str">
        <f>VLOOKUP('Direct lors'!O31,'WinBUGS output'!D:F,3,FALSE)</f>
        <v>Cognitive and cognitive behavioural therapies (individual)</v>
      </c>
      <c r="R31" s="5" t="str">
        <f>FIXED('WinBUGS output'!X30,2)</f>
        <v>-2.05</v>
      </c>
      <c r="S31" s="5" t="str">
        <f>FIXED('WinBUGS output'!W30,2)</f>
        <v>-7.96</v>
      </c>
      <c r="T31" s="5" t="str">
        <f>FIXED('WinBUGS output'!Y30,2)</f>
        <v>1.41</v>
      </c>
      <c r="X31" s="5" t="str">
        <f t="shared" si="0"/>
        <v>Exercise</v>
      </c>
      <c r="Y31" s="5" t="str">
        <f t="shared" si="1"/>
        <v>Short-term psychodynamic psychotherapy individual</v>
      </c>
      <c r="Z31" s="5" t="str">
        <f>FIXED(EXP('WinBUGS output'!N30),2)</f>
        <v>487.36</v>
      </c>
      <c r="AA31" s="5" t="str">
        <f>FIXED(EXP('WinBUGS output'!M30),2)</f>
        <v>2.82</v>
      </c>
      <c r="AB31" s="5" t="str">
        <f>FIXED(EXP('WinBUGS output'!O30),2)</f>
        <v>524,394.74</v>
      </c>
      <c r="AF31" s="5" t="str">
        <f t="shared" si="2"/>
        <v>TCA</v>
      </c>
      <c r="AG31" s="5" t="str">
        <f t="shared" si="3"/>
        <v>Cognitive and cognitive behavioural therapies (individual)</v>
      </c>
      <c r="AH31" s="5" t="str">
        <f>FIXED(EXP('WinBUGS output'!X30),2)</f>
        <v>0.13</v>
      </c>
      <c r="AI31" s="5" t="str">
        <f>FIXED(EXP('WinBUGS output'!W30),2)</f>
        <v>0.00</v>
      </c>
      <c r="AJ31" s="5" t="str">
        <f>FIXED(EXP('WinBUGS output'!Y30),2)</f>
        <v>4.11</v>
      </c>
    </row>
    <row r="32" spans="1:36" x14ac:dyDescent="0.25">
      <c r="A32">
        <v>2</v>
      </c>
      <c r="B32">
        <v>13</v>
      </c>
      <c r="C32" s="5" t="str">
        <f>VLOOKUP(A32,'WinBUGS output'!A:C,3,FALSE)</f>
        <v>Exercise</v>
      </c>
      <c r="D32" s="5" t="str">
        <f>VLOOKUP(B32,'WinBUGS output'!A:C,3,FALSE)</f>
        <v>Problem solving individual</v>
      </c>
      <c r="E32" s="5" t="str">
        <f>FIXED('WinBUGS output'!N31,2)</f>
        <v>1.87</v>
      </c>
      <c r="F32" s="5" t="str">
        <f>FIXED('WinBUGS output'!M31,2)</f>
        <v>-3.23</v>
      </c>
      <c r="G32" s="5" t="str">
        <f>FIXED('WinBUGS output'!O31,2)</f>
        <v>8.62</v>
      </c>
      <c r="H32"/>
      <c r="I32"/>
      <c r="J32"/>
      <c r="N32">
        <v>3</v>
      </c>
      <c r="O32">
        <v>9</v>
      </c>
      <c r="P32" s="5" t="str">
        <f>VLOOKUP('Direct lors'!N32,'WinBUGS output'!D:F,3,FALSE)</f>
        <v>TCA</v>
      </c>
      <c r="Q32" s="5" t="str">
        <f>VLOOKUP('Direct lors'!O32,'WinBUGS output'!D:F,3,FALSE)</f>
        <v>Behavioural, cognitive, or CBT groups</v>
      </c>
      <c r="R32" s="5" t="str">
        <f>FIXED('WinBUGS output'!X31,2)</f>
        <v>-3.24</v>
      </c>
      <c r="S32" s="5" t="str">
        <f>FIXED('WinBUGS output'!W31,2)</f>
        <v>-6.86</v>
      </c>
      <c r="T32" s="5" t="str">
        <f>FIXED('WinBUGS output'!Y31,2)</f>
        <v>-0.67</v>
      </c>
      <c r="X32" s="5" t="str">
        <f t="shared" si="0"/>
        <v>Exercise</v>
      </c>
      <c r="Y32" s="5" t="str">
        <f t="shared" si="1"/>
        <v>Problem solving individual</v>
      </c>
      <c r="Z32" s="5" t="str">
        <f>FIXED(EXP('WinBUGS output'!N31),2)</f>
        <v>6.51</v>
      </c>
      <c r="AA32" s="5" t="str">
        <f>FIXED(EXP('WinBUGS output'!M31),2)</f>
        <v>0.04</v>
      </c>
      <c r="AB32" s="5" t="str">
        <f>FIXED(EXP('WinBUGS output'!O31),2)</f>
        <v>5,552.48</v>
      </c>
      <c r="AF32" s="5" t="str">
        <f t="shared" si="2"/>
        <v>TCA</v>
      </c>
      <c r="AG32" s="5" t="str">
        <f t="shared" si="3"/>
        <v>Behavioural, cognitive, or CBT groups</v>
      </c>
      <c r="AH32" s="5" t="str">
        <f>FIXED(EXP('WinBUGS output'!X31),2)</f>
        <v>0.04</v>
      </c>
      <c r="AI32" s="5" t="str">
        <f>FIXED(EXP('WinBUGS output'!W31),2)</f>
        <v>0.00</v>
      </c>
      <c r="AJ32" s="5" t="str">
        <f>FIXED(EXP('WinBUGS output'!Y31),2)</f>
        <v>0.51</v>
      </c>
    </row>
    <row r="33" spans="1:36" x14ac:dyDescent="0.25">
      <c r="A33">
        <v>2</v>
      </c>
      <c r="B33">
        <v>14</v>
      </c>
      <c r="C33" s="5" t="str">
        <f>VLOOKUP(A33,'WinBUGS output'!A:C,3,FALSE)</f>
        <v>Exercise</v>
      </c>
      <c r="D33" s="5" t="str">
        <f>VLOOKUP(B33,'WinBUGS output'!A:C,3,FALSE)</f>
        <v>CBT individual (over 15 sessions)</v>
      </c>
      <c r="E33" s="5" t="str">
        <f>FIXED('WinBUGS output'!N32,2)</f>
        <v>3.77</v>
      </c>
      <c r="F33" s="5" t="str">
        <f>FIXED('WinBUGS output'!M32,2)</f>
        <v>-2.88</v>
      </c>
      <c r="G33" s="5" t="str">
        <f>FIXED('WinBUGS output'!O32,2)</f>
        <v>10.70</v>
      </c>
      <c r="H33"/>
      <c r="I33"/>
      <c r="J33"/>
      <c r="N33">
        <v>3</v>
      </c>
      <c r="O33">
        <v>10</v>
      </c>
      <c r="P33" s="5" t="str">
        <f>VLOOKUP('Direct lors'!N33,'WinBUGS output'!D:F,3,FALSE)</f>
        <v>TCA</v>
      </c>
      <c r="Q33" s="5" t="str">
        <f>VLOOKUP('Direct lors'!O33,'WinBUGS output'!D:F,3,FALSE)</f>
        <v>Combined (Cognitive and cognitive behavioural therapies individual + AD)</v>
      </c>
      <c r="R33" s="5" t="str">
        <f>FIXED('WinBUGS output'!X32,2)</f>
        <v>-1.88</v>
      </c>
      <c r="S33" s="5" t="str">
        <f>FIXED('WinBUGS output'!W32,2)</f>
        <v>-8.38</v>
      </c>
      <c r="T33" s="5" t="str">
        <f>FIXED('WinBUGS output'!Y32,2)</f>
        <v>1.50</v>
      </c>
      <c r="X33" s="5" t="str">
        <f t="shared" si="0"/>
        <v>Exercise</v>
      </c>
      <c r="Y33" s="5" t="str">
        <f t="shared" si="1"/>
        <v>CBT individual (over 15 sessions)</v>
      </c>
      <c r="Z33" s="5" t="str">
        <f>FIXED(EXP('WinBUGS output'!N32),2)</f>
        <v>43.38</v>
      </c>
      <c r="AA33" s="5" t="str">
        <f>FIXED(EXP('WinBUGS output'!M32),2)</f>
        <v>0.06</v>
      </c>
      <c r="AB33" s="5" t="str">
        <f>FIXED(EXP('WinBUGS output'!O32),2)</f>
        <v>44,355.86</v>
      </c>
      <c r="AF33" s="5" t="str">
        <f t="shared" si="2"/>
        <v>TCA</v>
      </c>
      <c r="AG33" s="5" t="str">
        <f t="shared" si="3"/>
        <v>Combined (Cognitive and cognitive behavioural therapies individual + AD)</v>
      </c>
      <c r="AH33" s="5" t="str">
        <f>FIXED(EXP('WinBUGS output'!X32),2)</f>
        <v>0.15</v>
      </c>
      <c r="AI33" s="5" t="str">
        <f>FIXED(EXP('WinBUGS output'!W32),2)</f>
        <v>0.00</v>
      </c>
      <c r="AJ33" s="5" t="str">
        <f>FIXED(EXP('WinBUGS output'!Y32),2)</f>
        <v>4.46</v>
      </c>
    </row>
    <row r="34" spans="1:36" x14ac:dyDescent="0.25">
      <c r="A34">
        <v>2</v>
      </c>
      <c r="B34">
        <v>15</v>
      </c>
      <c r="C34" s="5" t="str">
        <f>VLOOKUP(A34,'WinBUGS output'!A:C,3,FALSE)</f>
        <v>Exercise</v>
      </c>
      <c r="D34" s="5" t="str">
        <f>VLOOKUP(B34,'WinBUGS output'!A:C,3,FALSE)</f>
        <v>CBT group (under 15 sessions)</v>
      </c>
      <c r="E34" s="5" t="str">
        <f>FIXED('WinBUGS output'!N33,2)</f>
        <v>2.62</v>
      </c>
      <c r="F34" s="5" t="str">
        <f>FIXED('WinBUGS output'!M33,2)</f>
        <v>-2.33</v>
      </c>
      <c r="G34" s="5" t="str">
        <f>FIXED('WinBUGS output'!O33,2)</f>
        <v>8.95</v>
      </c>
      <c r="H34"/>
      <c r="I34"/>
      <c r="J34"/>
      <c r="N34">
        <v>3</v>
      </c>
      <c r="O34">
        <v>11</v>
      </c>
      <c r="P34" s="5" t="str">
        <f>VLOOKUP('Direct lors'!N34,'WinBUGS output'!D:F,3,FALSE)</f>
        <v>TCA</v>
      </c>
      <c r="Q34" s="5" t="str">
        <f>VLOOKUP('Direct lors'!O34,'WinBUGS output'!D:F,3,FALSE)</f>
        <v>Combined (Problem solving + AD)</v>
      </c>
      <c r="R34" s="5" t="str">
        <f>FIXED('WinBUGS output'!X33,2)</f>
        <v>0.29</v>
      </c>
      <c r="S34" s="5" t="str">
        <f>FIXED('WinBUGS output'!W33,2)</f>
        <v>-2.66</v>
      </c>
      <c r="T34" s="5" t="str">
        <f>FIXED('WinBUGS output'!Y33,2)</f>
        <v>3.39</v>
      </c>
      <c r="X34" s="5" t="str">
        <f t="shared" si="0"/>
        <v>Exercise</v>
      </c>
      <c r="Y34" s="5" t="str">
        <f t="shared" si="1"/>
        <v>CBT group (under 15 sessions)</v>
      </c>
      <c r="Z34" s="5" t="str">
        <f>FIXED(EXP('WinBUGS output'!N33),2)</f>
        <v>13.69</v>
      </c>
      <c r="AA34" s="5" t="str">
        <f>FIXED(EXP('WinBUGS output'!M33),2)</f>
        <v>0.10</v>
      </c>
      <c r="AB34" s="5" t="str">
        <f>FIXED(EXP('WinBUGS output'!O33),2)</f>
        <v>7,731.05</v>
      </c>
      <c r="AF34" s="5" t="str">
        <f t="shared" si="2"/>
        <v>TCA</v>
      </c>
      <c r="AG34" s="5" t="str">
        <f t="shared" si="3"/>
        <v>Combined (Problem solving + AD)</v>
      </c>
      <c r="AH34" s="5" t="str">
        <f>FIXED(EXP('WinBUGS output'!X33),2)</f>
        <v>1.34</v>
      </c>
      <c r="AI34" s="5" t="str">
        <f>FIXED(EXP('WinBUGS output'!W33),2)</f>
        <v>0.07</v>
      </c>
      <c r="AJ34" s="5" t="str">
        <f>FIXED(EXP('WinBUGS output'!Y33),2)</f>
        <v>29.58</v>
      </c>
    </row>
    <row r="35" spans="1:36" x14ac:dyDescent="0.25">
      <c r="A35">
        <v>2</v>
      </c>
      <c r="B35">
        <v>16</v>
      </c>
      <c r="C35" s="5" t="str">
        <f>VLOOKUP(A35,'WinBUGS output'!A:C,3,FALSE)</f>
        <v>Exercise</v>
      </c>
      <c r="D35" s="5" t="str">
        <f>VLOOKUP(B35,'WinBUGS output'!A:C,3,FALSE)</f>
        <v>CBT individual (over 15 sessions) + imipramine</v>
      </c>
      <c r="E35" s="5" t="str">
        <f>FIXED('WinBUGS output'!N34,2)</f>
        <v>3.84</v>
      </c>
      <c r="F35" s="5" t="str">
        <f>FIXED('WinBUGS output'!M34,2)</f>
        <v>-3.28</v>
      </c>
      <c r="G35" s="5" t="str">
        <f>FIXED('WinBUGS output'!O34,2)</f>
        <v>10.66</v>
      </c>
      <c r="H35"/>
      <c r="I35"/>
      <c r="J35"/>
      <c r="N35">
        <v>3</v>
      </c>
      <c r="O35">
        <v>12</v>
      </c>
      <c r="P35" s="5" t="str">
        <f>VLOOKUP('Direct lors'!N35,'WinBUGS output'!D:F,3,FALSE)</f>
        <v>TCA</v>
      </c>
      <c r="Q35" s="5" t="str">
        <f>VLOOKUP('Direct lors'!O35,'WinBUGS output'!D:F,3,FALSE)</f>
        <v>Combined (Short-term psychodynamic psychotherapies + AD)</v>
      </c>
      <c r="R35" s="5" t="str">
        <f>FIXED('WinBUGS output'!X34,2)</f>
        <v>-1.99</v>
      </c>
      <c r="S35" s="5" t="str">
        <f>FIXED('WinBUGS output'!W34,2)</f>
        <v>-6.39</v>
      </c>
      <c r="T35" s="5" t="str">
        <f>FIXED('WinBUGS output'!Y34,2)</f>
        <v>1.96</v>
      </c>
      <c r="X35" s="5" t="str">
        <f t="shared" si="0"/>
        <v>Exercise</v>
      </c>
      <c r="Y35" s="5" t="str">
        <f t="shared" si="1"/>
        <v>CBT individual (over 15 sessions) + imipramine</v>
      </c>
      <c r="Z35" s="5" t="str">
        <f>FIXED(EXP('WinBUGS output'!N34),2)</f>
        <v>46.34</v>
      </c>
      <c r="AA35" s="5" t="str">
        <f>FIXED(EXP('WinBUGS output'!M34),2)</f>
        <v>0.04</v>
      </c>
      <c r="AB35" s="5" t="str">
        <f>FIXED(EXP('WinBUGS output'!O34),2)</f>
        <v>42,616.64</v>
      </c>
      <c r="AF35" s="5" t="str">
        <f t="shared" si="2"/>
        <v>TCA</v>
      </c>
      <c r="AG35" s="5" t="str">
        <f t="shared" si="3"/>
        <v>Combined (Short-term psychodynamic psychotherapies + AD)</v>
      </c>
      <c r="AH35" s="5" t="str">
        <f>FIXED(EXP('WinBUGS output'!X34),2)</f>
        <v>0.14</v>
      </c>
      <c r="AI35" s="5" t="str">
        <f>FIXED(EXP('WinBUGS output'!W34),2)</f>
        <v>0.00</v>
      </c>
      <c r="AJ35" s="5" t="str">
        <f>FIXED(EXP('WinBUGS output'!Y34),2)</f>
        <v>7.13</v>
      </c>
    </row>
    <row r="36" spans="1:36" x14ac:dyDescent="0.25">
      <c r="A36">
        <v>2</v>
      </c>
      <c r="B36">
        <v>17</v>
      </c>
      <c r="C36" s="5" t="str">
        <f>VLOOKUP(A36,'WinBUGS output'!A:C,3,FALSE)</f>
        <v>Exercise</v>
      </c>
      <c r="D36" s="5" t="str">
        <f>VLOOKUP(B36,'WinBUGS output'!A:C,3,FALSE)</f>
        <v>Problem solving individual + any SSRI</v>
      </c>
      <c r="E36" s="5" t="str">
        <f>FIXED('WinBUGS output'!N35,2)</f>
        <v>6.17</v>
      </c>
      <c r="F36" s="5" t="str">
        <f>FIXED('WinBUGS output'!M35,2)</f>
        <v>1.64</v>
      </c>
      <c r="G36" s="5" t="str">
        <f>FIXED('WinBUGS output'!O35,2)</f>
        <v>12.89</v>
      </c>
      <c r="H36"/>
      <c r="I36"/>
      <c r="J36"/>
      <c r="N36">
        <v>3</v>
      </c>
      <c r="O36">
        <v>13</v>
      </c>
      <c r="P36" s="5" t="str">
        <f>VLOOKUP('Direct lors'!N36,'WinBUGS output'!D:F,3,FALSE)</f>
        <v>TCA</v>
      </c>
      <c r="Q36" s="5" t="str">
        <f>VLOOKUP('Direct lors'!O36,'WinBUGS output'!D:F,3,FALSE)</f>
        <v>Combined (Exercise + AD/CBT)</v>
      </c>
      <c r="R36" s="5" t="str">
        <f>FIXED('WinBUGS output'!X35,2)</f>
        <v>-1.76</v>
      </c>
      <c r="S36" s="5" t="str">
        <f>FIXED('WinBUGS output'!W35,2)</f>
        <v>-4.51</v>
      </c>
      <c r="T36" s="5" t="str">
        <f>FIXED('WinBUGS output'!Y35,2)</f>
        <v>0.84</v>
      </c>
      <c r="X36" s="5" t="str">
        <f t="shared" si="0"/>
        <v>Exercise</v>
      </c>
      <c r="Y36" s="5" t="str">
        <f t="shared" si="1"/>
        <v>Problem solving individual + any SSRI</v>
      </c>
      <c r="Z36" s="5" t="str">
        <f>FIXED(EXP('WinBUGS output'!N35),2)</f>
        <v>475.80</v>
      </c>
      <c r="AA36" s="5" t="str">
        <f>FIXED(EXP('WinBUGS output'!M35),2)</f>
        <v>5.13</v>
      </c>
      <c r="AB36" s="5" t="str">
        <f>FIXED(EXP('WinBUGS output'!O35),2)</f>
        <v>396,329.02</v>
      </c>
      <c r="AF36" s="5" t="str">
        <f t="shared" si="2"/>
        <v>TCA</v>
      </c>
      <c r="AG36" s="5" t="str">
        <f t="shared" si="3"/>
        <v>Combined (Exercise + AD/CBT)</v>
      </c>
      <c r="AH36" s="5" t="str">
        <f>FIXED(EXP('WinBUGS output'!X35),2)</f>
        <v>0.17</v>
      </c>
      <c r="AI36" s="5" t="str">
        <f>FIXED(EXP('WinBUGS output'!W35),2)</f>
        <v>0.01</v>
      </c>
      <c r="AJ36" s="5" t="str">
        <f>FIXED(EXP('WinBUGS output'!Y35),2)</f>
        <v>2.32</v>
      </c>
    </row>
    <row r="37" spans="1:36" x14ac:dyDescent="0.25">
      <c r="A37">
        <v>2</v>
      </c>
      <c r="B37">
        <v>18</v>
      </c>
      <c r="C37" s="5" t="str">
        <f>VLOOKUP(A37,'WinBUGS output'!A:C,3,FALSE)</f>
        <v>Exercise</v>
      </c>
      <c r="D37" s="5" t="str">
        <f>VLOOKUP(B37,'WinBUGS output'!A:C,3,FALSE)</f>
        <v>Short-term psychodynamic psychotherapy individual + any SSRI</v>
      </c>
      <c r="E37" s="5" t="str">
        <f>FIXED('WinBUGS output'!N36,2)</f>
        <v>3.92</v>
      </c>
      <c r="F37" s="5" t="str">
        <f>FIXED('WinBUGS output'!M36,2)</f>
        <v>-1.68</v>
      </c>
      <c r="G37" s="5" t="str">
        <f>FIXED('WinBUGS output'!O36,2)</f>
        <v>11.09</v>
      </c>
      <c r="H37"/>
      <c r="I37"/>
      <c r="J37"/>
      <c r="N37">
        <v>4</v>
      </c>
      <c r="O37">
        <v>5</v>
      </c>
      <c r="P37" s="5" t="str">
        <f>VLOOKUP('Direct lors'!N37,'WinBUGS output'!D:F,3,FALSE)</f>
        <v>SSRI</v>
      </c>
      <c r="Q37" s="5" t="str">
        <f>VLOOKUP('Direct lors'!O37,'WinBUGS output'!D:F,3,FALSE)</f>
        <v>Mirtazapine</v>
      </c>
      <c r="R37" s="5" t="str">
        <f>FIXED('WinBUGS output'!X36,2)</f>
        <v>0.42</v>
      </c>
      <c r="S37" s="5" t="str">
        <f>FIXED('WinBUGS output'!W36,2)</f>
        <v>-1.93</v>
      </c>
      <c r="T37" s="5" t="str">
        <f>FIXED('WinBUGS output'!Y36,2)</f>
        <v>2.95</v>
      </c>
      <c r="X37" s="5" t="str">
        <f t="shared" si="0"/>
        <v>Exercise</v>
      </c>
      <c r="Y37" s="5" t="str">
        <f t="shared" si="1"/>
        <v>Short-term psychodynamic psychotherapy individual + any SSRI</v>
      </c>
      <c r="Z37" s="5" t="str">
        <f>FIXED(EXP('WinBUGS output'!N36),2)</f>
        <v>50.40</v>
      </c>
      <c r="AA37" s="5" t="str">
        <f>FIXED(EXP('WinBUGS output'!M36),2)</f>
        <v>0.19</v>
      </c>
      <c r="AB37" s="5" t="str">
        <f>FIXED(EXP('WinBUGS output'!O36),2)</f>
        <v>65,512.75</v>
      </c>
      <c r="AF37" s="5" t="str">
        <f t="shared" si="2"/>
        <v>SSRI</v>
      </c>
      <c r="AG37" s="5" t="str">
        <f t="shared" si="3"/>
        <v>Mirtazapine</v>
      </c>
      <c r="AH37" s="5" t="str">
        <f>FIXED(EXP('WinBUGS output'!X36),2)</f>
        <v>1.52</v>
      </c>
      <c r="AI37" s="5" t="str">
        <f>FIXED(EXP('WinBUGS output'!W36),2)</f>
        <v>0.15</v>
      </c>
      <c r="AJ37" s="5" t="str">
        <f>FIXED(EXP('WinBUGS output'!Y36),2)</f>
        <v>19.03</v>
      </c>
    </row>
    <row r="38" spans="1:36" x14ac:dyDescent="0.25">
      <c r="A38">
        <v>2</v>
      </c>
      <c r="B38">
        <v>19</v>
      </c>
      <c r="C38" s="5" t="str">
        <f>VLOOKUP(A38,'WinBUGS output'!A:C,3,FALSE)</f>
        <v>Exercise</v>
      </c>
      <c r="D38" s="5" t="str">
        <f>VLOOKUP(B38,'WinBUGS output'!A:C,3,FALSE)</f>
        <v>Exercise + Sertraline</v>
      </c>
      <c r="E38" s="5" t="str">
        <f>FIXED('WinBUGS output'!N37,2)</f>
        <v>3.97</v>
      </c>
      <c r="F38" s="5" t="str">
        <f>FIXED('WinBUGS output'!M37,2)</f>
        <v>0.83</v>
      </c>
      <c r="G38" s="5" t="str">
        <f>FIXED('WinBUGS output'!O37,2)</f>
        <v>10.16</v>
      </c>
      <c r="H38" t="s">
        <v>439</v>
      </c>
      <c r="I38" t="s">
        <v>440</v>
      </c>
      <c r="J38" t="s">
        <v>441</v>
      </c>
      <c r="N38">
        <v>4</v>
      </c>
      <c r="O38">
        <v>6</v>
      </c>
      <c r="P38" s="5" t="str">
        <f>VLOOKUP('Direct lors'!N38,'WinBUGS output'!D:F,3,FALSE)</f>
        <v>SSRI</v>
      </c>
      <c r="Q38" s="5" t="str">
        <f>VLOOKUP('Direct lors'!O38,'WinBUGS output'!D:F,3,FALSE)</f>
        <v>Short-term psychodynamic psychotherapies</v>
      </c>
      <c r="R38" s="5" t="str">
        <f>FIXED('WinBUGS output'!X37,2)</f>
        <v>1.30</v>
      </c>
      <c r="S38" s="5" t="str">
        <f>FIXED('WinBUGS output'!W37,2)</f>
        <v>-2.11</v>
      </c>
      <c r="T38" s="5" t="str">
        <f>FIXED('WinBUGS output'!Y37,2)</f>
        <v>5.55</v>
      </c>
      <c r="X38" s="5" t="str">
        <f t="shared" si="0"/>
        <v>Exercise</v>
      </c>
      <c r="Y38" s="5" t="str">
        <f t="shared" si="1"/>
        <v>Exercise + Sertraline</v>
      </c>
      <c r="Z38" s="5" t="str">
        <f>FIXED(EXP('WinBUGS output'!N37),2)</f>
        <v>52.93</v>
      </c>
      <c r="AA38" s="5" t="str">
        <f>FIXED(EXP('WinBUGS output'!M37),2)</f>
        <v>2.28</v>
      </c>
      <c r="AB38" s="5" t="str">
        <f>FIXED(EXP('WinBUGS output'!O37),2)</f>
        <v>25,848.30</v>
      </c>
      <c r="AF38" s="5" t="str">
        <f t="shared" si="2"/>
        <v>SSRI</v>
      </c>
      <c r="AG38" s="5" t="str">
        <f t="shared" si="3"/>
        <v>Short-term psychodynamic psychotherapies</v>
      </c>
      <c r="AH38" s="5" t="str">
        <f>FIXED(EXP('WinBUGS output'!X37),2)</f>
        <v>3.66</v>
      </c>
      <c r="AI38" s="5" t="str">
        <f>FIXED(EXP('WinBUGS output'!W37),2)</f>
        <v>0.12</v>
      </c>
      <c r="AJ38" s="5" t="str">
        <f>FIXED(EXP('WinBUGS output'!Y37),2)</f>
        <v>257.49</v>
      </c>
    </row>
    <row r="39" spans="1:36" x14ac:dyDescent="0.25">
      <c r="A39">
        <v>3</v>
      </c>
      <c r="B39">
        <v>4</v>
      </c>
      <c r="C39" s="5" t="str">
        <f>VLOOKUP(A39,'WinBUGS output'!A:C,3,FALSE)</f>
        <v>Amitriptyline</v>
      </c>
      <c r="D39" s="5" t="str">
        <f>VLOOKUP(B39,'WinBUGS output'!A:C,3,FALSE)</f>
        <v>Imipramine</v>
      </c>
      <c r="E39" s="5" t="str">
        <f>FIXED('WinBUGS output'!N38,2)</f>
        <v>-0.42</v>
      </c>
      <c r="F39" s="5" t="str">
        <f>FIXED('WinBUGS output'!M38,2)</f>
        <v>-1.32</v>
      </c>
      <c r="G39" s="5" t="str">
        <f>FIXED('WinBUGS output'!O38,2)</f>
        <v>0.25</v>
      </c>
      <c r="H39"/>
      <c r="I39"/>
      <c r="J39"/>
      <c r="N39">
        <v>4</v>
      </c>
      <c r="O39">
        <v>7</v>
      </c>
      <c r="P39" s="5" t="str">
        <f>VLOOKUP('Direct lors'!N39,'WinBUGS output'!D:F,3,FALSE)</f>
        <v>SSRI</v>
      </c>
      <c r="Q39" s="5" t="str">
        <f>VLOOKUP('Direct lors'!O39,'WinBUGS output'!D:F,3,FALSE)</f>
        <v>Problem solving</v>
      </c>
      <c r="R39" s="5" t="str">
        <f>FIXED('WinBUGS output'!X38,2)</f>
        <v>-2.90</v>
      </c>
      <c r="S39" s="5" t="str">
        <f>FIXED('WinBUGS output'!W38,2)</f>
        <v>-6.53</v>
      </c>
      <c r="T39" s="5" t="str">
        <f>FIXED('WinBUGS output'!Y38,2)</f>
        <v>0.18</v>
      </c>
      <c r="X39" s="5" t="str">
        <f t="shared" si="0"/>
        <v>Amitriptyline</v>
      </c>
      <c r="Y39" s="5" t="str">
        <f t="shared" si="1"/>
        <v>Imipramine</v>
      </c>
      <c r="Z39" s="5" t="str">
        <f>FIXED(EXP('WinBUGS output'!N38),2)</f>
        <v>0.66</v>
      </c>
      <c r="AA39" s="5" t="str">
        <f>FIXED(EXP('WinBUGS output'!M38),2)</f>
        <v>0.27</v>
      </c>
      <c r="AB39" s="5" t="str">
        <f>FIXED(EXP('WinBUGS output'!O38),2)</f>
        <v>1.28</v>
      </c>
      <c r="AF39" s="5" t="str">
        <f t="shared" si="2"/>
        <v>SSRI</v>
      </c>
      <c r="AG39" s="5" t="str">
        <f t="shared" si="3"/>
        <v>Problem solving</v>
      </c>
      <c r="AH39" s="5" t="str">
        <f>FIXED(EXP('WinBUGS output'!X38),2)</f>
        <v>0.06</v>
      </c>
      <c r="AI39" s="5" t="str">
        <f>FIXED(EXP('WinBUGS output'!W38),2)</f>
        <v>0.00</v>
      </c>
      <c r="AJ39" s="5" t="str">
        <f>FIXED(EXP('WinBUGS output'!Y38),2)</f>
        <v>1.20</v>
      </c>
    </row>
    <row r="40" spans="1:36" x14ac:dyDescent="0.25">
      <c r="A40">
        <v>3</v>
      </c>
      <c r="B40">
        <v>5</v>
      </c>
      <c r="C40" s="5" t="str">
        <f>VLOOKUP(A40,'WinBUGS output'!A:C,3,FALSE)</f>
        <v>Amitriptyline</v>
      </c>
      <c r="D40" s="5" t="str">
        <f>VLOOKUP(B40,'WinBUGS output'!A:C,3,FALSE)</f>
        <v>Lofepramine</v>
      </c>
      <c r="E40" s="5" t="str">
        <f>FIXED('WinBUGS output'!N39,2)</f>
        <v>-0.25</v>
      </c>
      <c r="F40" s="5" t="str">
        <f>FIXED('WinBUGS output'!M39,2)</f>
        <v>-1.48</v>
      </c>
      <c r="G40" s="5" t="str">
        <f>FIXED('WinBUGS output'!O39,2)</f>
        <v>0.66</v>
      </c>
      <c r="H40" t="s">
        <v>442</v>
      </c>
      <c r="I40" t="s">
        <v>443</v>
      </c>
      <c r="J40" t="s">
        <v>444</v>
      </c>
      <c r="N40">
        <v>4</v>
      </c>
      <c r="O40">
        <v>8</v>
      </c>
      <c r="P40" s="5" t="str">
        <f>VLOOKUP('Direct lors'!N40,'WinBUGS output'!D:F,3,FALSE)</f>
        <v>SSRI</v>
      </c>
      <c r="Q40" s="5" t="str">
        <f>VLOOKUP('Direct lors'!O40,'WinBUGS output'!D:F,3,FALSE)</f>
        <v>Cognitive and cognitive behavioural therapies (individual)</v>
      </c>
      <c r="R40" s="5" t="str">
        <f>FIXED('WinBUGS output'!X39,2)</f>
        <v>-0.96</v>
      </c>
      <c r="S40" s="5" t="str">
        <f>FIXED('WinBUGS output'!W39,2)</f>
        <v>-6.90</v>
      </c>
      <c r="T40" s="5" t="str">
        <f>FIXED('WinBUGS output'!Y39,2)</f>
        <v>2.55</v>
      </c>
      <c r="X40" s="5" t="str">
        <f t="shared" si="0"/>
        <v>Amitriptyline</v>
      </c>
      <c r="Y40" s="5" t="str">
        <f t="shared" si="1"/>
        <v>Lofepramine</v>
      </c>
      <c r="Z40" s="5" t="str">
        <f>FIXED(EXP('WinBUGS output'!N39),2)</f>
        <v>0.78</v>
      </c>
      <c r="AA40" s="5" t="str">
        <f>FIXED(EXP('WinBUGS output'!M39),2)</f>
        <v>0.23</v>
      </c>
      <c r="AB40" s="5" t="str">
        <f>FIXED(EXP('WinBUGS output'!O39),2)</f>
        <v>1.93</v>
      </c>
      <c r="AF40" s="5" t="str">
        <f t="shared" si="2"/>
        <v>SSRI</v>
      </c>
      <c r="AG40" s="5" t="str">
        <f t="shared" si="3"/>
        <v>Cognitive and cognitive behavioural therapies (individual)</v>
      </c>
      <c r="AH40" s="5" t="str">
        <f>FIXED(EXP('WinBUGS output'!X39),2)</f>
        <v>0.38</v>
      </c>
      <c r="AI40" s="5" t="str">
        <f>FIXED(EXP('WinBUGS output'!W39),2)</f>
        <v>0.00</v>
      </c>
      <c r="AJ40" s="5" t="str">
        <f>FIXED(EXP('WinBUGS output'!Y39),2)</f>
        <v>12.85</v>
      </c>
    </row>
    <row r="41" spans="1:36" x14ac:dyDescent="0.25">
      <c r="A41">
        <v>3</v>
      </c>
      <c r="B41">
        <v>6</v>
      </c>
      <c r="C41" s="5" t="str">
        <f>VLOOKUP(A41,'WinBUGS output'!A:C,3,FALSE)</f>
        <v>Amitriptyline</v>
      </c>
      <c r="D41" s="5" t="str">
        <f>VLOOKUP(B41,'WinBUGS output'!A:C,3,FALSE)</f>
        <v>Any SSRI</v>
      </c>
      <c r="E41" s="5" t="str">
        <f>FIXED('WinBUGS output'!N40,2)</f>
        <v>-1.34</v>
      </c>
      <c r="F41" s="5" t="str">
        <f>FIXED('WinBUGS output'!M40,2)</f>
        <v>-2.58</v>
      </c>
      <c r="G41" s="5" t="str">
        <f>FIXED('WinBUGS output'!O40,2)</f>
        <v>-0.16</v>
      </c>
      <c r="H41"/>
      <c r="I41"/>
      <c r="J41"/>
      <c r="N41">
        <v>4</v>
      </c>
      <c r="O41">
        <v>9</v>
      </c>
      <c r="P41" s="5" t="str">
        <f>VLOOKUP('Direct lors'!N41,'WinBUGS output'!D:F,3,FALSE)</f>
        <v>SSRI</v>
      </c>
      <c r="Q41" s="5" t="str">
        <f>VLOOKUP('Direct lors'!O41,'WinBUGS output'!D:F,3,FALSE)</f>
        <v>Behavioural, cognitive, or CBT groups</v>
      </c>
      <c r="R41" s="5" t="str">
        <f>FIXED('WinBUGS output'!X40,2)</f>
        <v>-2.13</v>
      </c>
      <c r="S41" s="5" t="str">
        <f>FIXED('WinBUGS output'!W40,2)</f>
        <v>-5.70</v>
      </c>
      <c r="T41" s="5" t="str">
        <f>FIXED('WinBUGS output'!Y40,2)</f>
        <v>0.36</v>
      </c>
      <c r="X41" s="5" t="str">
        <f t="shared" si="0"/>
        <v>Amitriptyline</v>
      </c>
      <c r="Y41" s="5" t="str">
        <f t="shared" si="1"/>
        <v>Any SSRI</v>
      </c>
      <c r="Z41" s="5" t="str">
        <f>FIXED(EXP('WinBUGS output'!N40),2)</f>
        <v>0.26</v>
      </c>
      <c r="AA41" s="5" t="str">
        <f>FIXED(EXP('WinBUGS output'!M40),2)</f>
        <v>0.08</v>
      </c>
      <c r="AB41" s="5" t="str">
        <f>FIXED(EXP('WinBUGS output'!O40),2)</f>
        <v>0.85</v>
      </c>
      <c r="AF41" s="5" t="str">
        <f t="shared" si="2"/>
        <v>SSRI</v>
      </c>
      <c r="AG41" s="5" t="str">
        <f t="shared" si="3"/>
        <v>Behavioural, cognitive, or CBT groups</v>
      </c>
      <c r="AH41" s="5" t="str">
        <f>FIXED(EXP('WinBUGS output'!X40),2)</f>
        <v>0.12</v>
      </c>
      <c r="AI41" s="5" t="str">
        <f>FIXED(EXP('WinBUGS output'!W40),2)</f>
        <v>0.00</v>
      </c>
      <c r="AJ41" s="5" t="str">
        <f>FIXED(EXP('WinBUGS output'!Y40),2)</f>
        <v>1.44</v>
      </c>
    </row>
    <row r="42" spans="1:36" x14ac:dyDescent="0.25">
      <c r="A42">
        <v>3</v>
      </c>
      <c r="B42">
        <v>7</v>
      </c>
      <c r="C42" s="5" t="str">
        <f>VLOOKUP(A42,'WinBUGS output'!A:C,3,FALSE)</f>
        <v>Amitriptyline</v>
      </c>
      <c r="D42" s="5" t="str">
        <f>VLOOKUP(B42,'WinBUGS output'!A:C,3,FALSE)</f>
        <v>Citalopram</v>
      </c>
      <c r="E42" s="5" t="str">
        <f>FIXED('WinBUGS output'!N41,2)</f>
        <v>-1.36</v>
      </c>
      <c r="F42" s="5" t="str">
        <f>FIXED('WinBUGS output'!M41,2)</f>
        <v>-2.48</v>
      </c>
      <c r="G42" s="5" t="str">
        <f>FIXED('WinBUGS output'!O41,2)</f>
        <v>-0.33</v>
      </c>
      <c r="H42"/>
      <c r="I42"/>
      <c r="J42"/>
      <c r="N42">
        <v>4</v>
      </c>
      <c r="O42">
        <v>10</v>
      </c>
      <c r="P42" s="5" t="str">
        <f>VLOOKUP('Direct lors'!N42,'WinBUGS output'!D:F,3,FALSE)</f>
        <v>SSRI</v>
      </c>
      <c r="Q42" s="5" t="str">
        <f>VLOOKUP('Direct lors'!O42,'WinBUGS output'!D:F,3,FALSE)</f>
        <v>Combined (Cognitive and cognitive behavioural therapies individual + AD)</v>
      </c>
      <c r="R42" s="5" t="str">
        <f>FIXED('WinBUGS output'!X41,2)</f>
        <v>-0.79</v>
      </c>
      <c r="S42" s="5" t="str">
        <f>FIXED('WinBUGS output'!W41,2)</f>
        <v>-7.23</v>
      </c>
      <c r="T42" s="5" t="str">
        <f>FIXED('WinBUGS output'!Y41,2)</f>
        <v>2.64</v>
      </c>
      <c r="X42" s="5" t="str">
        <f t="shared" si="0"/>
        <v>Amitriptyline</v>
      </c>
      <c r="Y42" s="5" t="str">
        <f t="shared" si="1"/>
        <v>Citalopram</v>
      </c>
      <c r="Z42" s="5" t="str">
        <f>FIXED(EXP('WinBUGS output'!N41),2)</f>
        <v>0.26</v>
      </c>
      <c r="AA42" s="5" t="str">
        <f>FIXED(EXP('WinBUGS output'!M41),2)</f>
        <v>0.08</v>
      </c>
      <c r="AB42" s="5" t="str">
        <f>FIXED(EXP('WinBUGS output'!O41),2)</f>
        <v>0.72</v>
      </c>
      <c r="AF42" s="5" t="str">
        <f t="shared" si="2"/>
        <v>SSRI</v>
      </c>
      <c r="AG42" s="5" t="str">
        <f t="shared" si="3"/>
        <v>Combined (Cognitive and cognitive behavioural therapies individual + AD)</v>
      </c>
      <c r="AH42" s="5" t="str">
        <f>FIXED(EXP('WinBUGS output'!X41),2)</f>
        <v>0.45</v>
      </c>
      <c r="AI42" s="5" t="str">
        <f>FIXED(EXP('WinBUGS output'!W41),2)</f>
        <v>0.00</v>
      </c>
      <c r="AJ42" s="5" t="str">
        <f>FIXED(EXP('WinBUGS output'!Y41),2)</f>
        <v>14.01</v>
      </c>
    </row>
    <row r="43" spans="1:36" x14ac:dyDescent="0.25">
      <c r="A43">
        <v>3</v>
      </c>
      <c r="B43">
        <v>8</v>
      </c>
      <c r="C43" s="5" t="str">
        <f>VLOOKUP(A43,'WinBUGS output'!A:C,3,FALSE)</f>
        <v>Amitriptyline</v>
      </c>
      <c r="D43" s="5" t="str">
        <f>VLOOKUP(B43,'WinBUGS output'!A:C,3,FALSE)</f>
        <v>Escitalopram</v>
      </c>
      <c r="E43" s="5" t="str">
        <f>FIXED('WinBUGS output'!N42,2)</f>
        <v>-1.54</v>
      </c>
      <c r="F43" s="5" t="str">
        <f>FIXED('WinBUGS output'!M42,2)</f>
        <v>-2.56</v>
      </c>
      <c r="G43" s="5" t="str">
        <f>FIXED('WinBUGS output'!O42,2)</f>
        <v>-0.58</v>
      </c>
      <c r="H43"/>
      <c r="I43"/>
      <c r="J43"/>
      <c r="N43">
        <v>4</v>
      </c>
      <c r="O43">
        <v>11</v>
      </c>
      <c r="P43" s="5" t="str">
        <f>VLOOKUP('Direct lors'!N43,'WinBUGS output'!D:F,3,FALSE)</f>
        <v>SSRI</v>
      </c>
      <c r="Q43" s="5" t="str">
        <f>VLOOKUP('Direct lors'!O43,'WinBUGS output'!D:F,3,FALSE)</f>
        <v>Combined (Problem solving + AD)</v>
      </c>
      <c r="R43" s="5" t="str">
        <f>FIXED('WinBUGS output'!X42,2)</f>
        <v>1.39</v>
      </c>
      <c r="S43" s="5" t="str">
        <f>FIXED('WinBUGS output'!W42,2)</f>
        <v>-1.40</v>
      </c>
      <c r="T43" s="5" t="str">
        <f>FIXED('WinBUGS output'!Y42,2)</f>
        <v>4.35</v>
      </c>
      <c r="X43" s="5" t="str">
        <f t="shared" si="0"/>
        <v>Amitriptyline</v>
      </c>
      <c r="Y43" s="5" t="str">
        <f t="shared" si="1"/>
        <v>Escitalopram</v>
      </c>
      <c r="Z43" s="5" t="str">
        <f>FIXED(EXP('WinBUGS output'!N42),2)</f>
        <v>0.21</v>
      </c>
      <c r="AA43" s="5" t="str">
        <f>FIXED(EXP('WinBUGS output'!M42),2)</f>
        <v>0.08</v>
      </c>
      <c r="AB43" s="5" t="str">
        <f>FIXED(EXP('WinBUGS output'!O42),2)</f>
        <v>0.56</v>
      </c>
      <c r="AF43" s="5" t="str">
        <f t="shared" si="2"/>
        <v>SSRI</v>
      </c>
      <c r="AG43" s="5" t="str">
        <f t="shared" si="3"/>
        <v>Combined (Problem solving + AD)</v>
      </c>
      <c r="AH43" s="5" t="str">
        <f>FIXED(EXP('WinBUGS output'!X42),2)</f>
        <v>4.02</v>
      </c>
      <c r="AI43" s="5" t="str">
        <f>FIXED(EXP('WinBUGS output'!W42),2)</f>
        <v>0.25</v>
      </c>
      <c r="AJ43" s="5" t="str">
        <f>FIXED(EXP('WinBUGS output'!Y42),2)</f>
        <v>77.79</v>
      </c>
    </row>
    <row r="44" spans="1:36" x14ac:dyDescent="0.25">
      <c r="A44">
        <v>3</v>
      </c>
      <c r="B44">
        <v>9</v>
      </c>
      <c r="C44" s="5" t="str">
        <f>VLOOKUP(A44,'WinBUGS output'!A:C,3,FALSE)</f>
        <v>Amitriptyline</v>
      </c>
      <c r="D44" s="5" t="str">
        <f>VLOOKUP(B44,'WinBUGS output'!A:C,3,FALSE)</f>
        <v>Fluoxetine</v>
      </c>
      <c r="E44" s="5" t="str">
        <f>FIXED('WinBUGS output'!N43,2)</f>
        <v>-1.59</v>
      </c>
      <c r="F44" s="5" t="str">
        <f>FIXED('WinBUGS output'!M43,2)</f>
        <v>-2.45</v>
      </c>
      <c r="G44" s="5" t="str">
        <f>FIXED('WinBUGS output'!O43,2)</f>
        <v>-0.73</v>
      </c>
      <c r="H44" t="s">
        <v>445</v>
      </c>
      <c r="I44" t="s">
        <v>446</v>
      </c>
      <c r="J44" t="s">
        <v>447</v>
      </c>
      <c r="N44">
        <v>4</v>
      </c>
      <c r="O44">
        <v>12</v>
      </c>
      <c r="P44" s="5" t="str">
        <f>VLOOKUP('Direct lors'!N44,'WinBUGS output'!D:F,3,FALSE)</f>
        <v>SSRI</v>
      </c>
      <c r="Q44" s="5" t="str">
        <f>VLOOKUP('Direct lors'!O44,'WinBUGS output'!D:F,3,FALSE)</f>
        <v>Combined (Short-term psychodynamic psychotherapies + AD)</v>
      </c>
      <c r="R44" s="5" t="str">
        <f>FIXED('WinBUGS output'!X43,2)</f>
        <v>-0.88</v>
      </c>
      <c r="S44" s="5" t="str">
        <f>FIXED('WinBUGS output'!W43,2)</f>
        <v>-5.18</v>
      </c>
      <c r="T44" s="5" t="str">
        <f>FIXED('WinBUGS output'!Y43,2)</f>
        <v>2.97</v>
      </c>
      <c r="X44" s="5" t="str">
        <f t="shared" si="0"/>
        <v>Amitriptyline</v>
      </c>
      <c r="Y44" s="5" t="str">
        <f t="shared" si="1"/>
        <v>Fluoxetine</v>
      </c>
      <c r="Z44" s="5" t="str">
        <f>FIXED(EXP('WinBUGS output'!N43),2)</f>
        <v>0.20</v>
      </c>
      <c r="AA44" s="5" t="str">
        <f>FIXED(EXP('WinBUGS output'!M43),2)</f>
        <v>0.09</v>
      </c>
      <c r="AB44" s="5" t="str">
        <f>FIXED(EXP('WinBUGS output'!O43),2)</f>
        <v>0.48</v>
      </c>
      <c r="AF44" s="5" t="str">
        <f t="shared" si="2"/>
        <v>SSRI</v>
      </c>
      <c r="AG44" s="5" t="str">
        <f t="shared" si="3"/>
        <v>Combined (Short-term psychodynamic psychotherapies + AD)</v>
      </c>
      <c r="AH44" s="5" t="str">
        <f>FIXED(EXP('WinBUGS output'!X43),2)</f>
        <v>0.41</v>
      </c>
      <c r="AI44" s="5" t="str">
        <f>FIXED(EXP('WinBUGS output'!W43),2)</f>
        <v>0.01</v>
      </c>
      <c r="AJ44" s="5" t="str">
        <f>FIXED(EXP('WinBUGS output'!Y43),2)</f>
        <v>19.47</v>
      </c>
    </row>
    <row r="45" spans="1:36" x14ac:dyDescent="0.25">
      <c r="A45">
        <v>3</v>
      </c>
      <c r="B45">
        <v>10</v>
      </c>
      <c r="C45" s="5" t="str">
        <f>VLOOKUP(A45,'WinBUGS output'!A:C,3,FALSE)</f>
        <v>Amitriptyline</v>
      </c>
      <c r="D45" s="5" t="str">
        <f>VLOOKUP(B45,'WinBUGS output'!A:C,3,FALSE)</f>
        <v>Sertraline</v>
      </c>
      <c r="E45" s="5" t="str">
        <f>FIXED('WinBUGS output'!N44,2)</f>
        <v>-0.89</v>
      </c>
      <c r="F45" s="5" t="str">
        <f>FIXED('WinBUGS output'!M44,2)</f>
        <v>-1.75</v>
      </c>
      <c r="G45" s="5" t="str">
        <f>FIXED('WinBUGS output'!O44,2)</f>
        <v>-0.22</v>
      </c>
      <c r="H45" t="s">
        <v>448</v>
      </c>
      <c r="I45" t="s">
        <v>449</v>
      </c>
      <c r="J45" t="s">
        <v>450</v>
      </c>
      <c r="N45">
        <v>4</v>
      </c>
      <c r="O45">
        <v>13</v>
      </c>
      <c r="P45" s="5" t="str">
        <f>VLOOKUP('Direct lors'!N45,'WinBUGS output'!D:F,3,FALSE)</f>
        <v>SSRI</v>
      </c>
      <c r="Q45" s="5" t="str">
        <f>VLOOKUP('Direct lors'!O45,'WinBUGS output'!D:F,3,FALSE)</f>
        <v>Combined (Exercise + AD/CBT)</v>
      </c>
      <c r="R45" s="5" t="str">
        <f>FIXED('WinBUGS output'!X44,2)</f>
        <v>-0.66</v>
      </c>
      <c r="S45" s="5" t="str">
        <f>FIXED('WinBUGS output'!W44,2)</f>
        <v>-3.34</v>
      </c>
      <c r="T45" s="5" t="str">
        <f>FIXED('WinBUGS output'!Y44,2)</f>
        <v>1.88</v>
      </c>
      <c r="X45" s="5" t="str">
        <f t="shared" si="0"/>
        <v>Amitriptyline</v>
      </c>
      <c r="Y45" s="5" t="str">
        <f t="shared" si="1"/>
        <v>Sertraline</v>
      </c>
      <c r="Z45" s="5" t="str">
        <f>FIXED(EXP('WinBUGS output'!N44),2)</f>
        <v>0.41</v>
      </c>
      <c r="AA45" s="5" t="str">
        <f>FIXED(EXP('WinBUGS output'!M44),2)</f>
        <v>0.17</v>
      </c>
      <c r="AB45" s="5" t="str">
        <f>FIXED(EXP('WinBUGS output'!O44),2)</f>
        <v>0.80</v>
      </c>
      <c r="AF45" s="5" t="str">
        <f t="shared" si="2"/>
        <v>SSRI</v>
      </c>
      <c r="AG45" s="5" t="str">
        <f t="shared" si="3"/>
        <v>Combined (Exercise + AD/CBT)</v>
      </c>
      <c r="AH45" s="5" t="str">
        <f>FIXED(EXP('WinBUGS output'!X44),2)</f>
        <v>0.52</v>
      </c>
      <c r="AI45" s="5" t="str">
        <f>FIXED(EXP('WinBUGS output'!W44),2)</f>
        <v>0.04</v>
      </c>
      <c r="AJ45" s="5" t="str">
        <f>FIXED(EXP('WinBUGS output'!Y44),2)</f>
        <v>6.57</v>
      </c>
    </row>
    <row r="46" spans="1:36" x14ac:dyDescent="0.25">
      <c r="A46">
        <v>3</v>
      </c>
      <c r="B46">
        <v>11</v>
      </c>
      <c r="C46" s="5" t="str">
        <f>VLOOKUP(A46,'WinBUGS output'!A:C,3,FALSE)</f>
        <v>Amitriptyline</v>
      </c>
      <c r="D46" s="5" t="str">
        <f>VLOOKUP(B46,'WinBUGS output'!A:C,3,FALSE)</f>
        <v>Mirtazapine</v>
      </c>
      <c r="E46" s="5" t="str">
        <f>FIXED('WinBUGS output'!N45,2)</f>
        <v>-0.94</v>
      </c>
      <c r="F46" s="5" t="str">
        <f>FIXED('WinBUGS output'!M45,2)</f>
        <v>-3.29</v>
      </c>
      <c r="G46" s="5" t="str">
        <f>FIXED('WinBUGS output'!O45,2)</f>
        <v>1.60</v>
      </c>
      <c r="H46"/>
      <c r="I46"/>
      <c r="J46"/>
      <c r="N46">
        <v>5</v>
      </c>
      <c r="O46">
        <v>6</v>
      </c>
      <c r="P46" s="5" t="str">
        <f>VLOOKUP('Direct lors'!N46,'WinBUGS output'!D:F,3,FALSE)</f>
        <v>Mirtazapine</v>
      </c>
      <c r="Q46" s="5" t="str">
        <f>VLOOKUP('Direct lors'!O46,'WinBUGS output'!D:F,3,FALSE)</f>
        <v>Short-term psychodynamic psychotherapies</v>
      </c>
      <c r="R46" s="5" t="str">
        <f>FIXED('WinBUGS output'!X45,2)</f>
        <v>0.90</v>
      </c>
      <c r="S46" s="5" t="str">
        <f>FIXED('WinBUGS output'!W45,2)</f>
        <v>-3.35</v>
      </c>
      <c r="T46" s="5" t="str">
        <f>FIXED('WinBUGS output'!Y45,2)</f>
        <v>5.65</v>
      </c>
      <c r="X46" s="5" t="str">
        <f t="shared" si="0"/>
        <v>Amitriptyline</v>
      </c>
      <c r="Y46" s="5" t="str">
        <f t="shared" si="1"/>
        <v>Mirtazapine</v>
      </c>
      <c r="Z46" s="5" t="str">
        <f>FIXED(EXP('WinBUGS output'!N45),2)</f>
        <v>0.39</v>
      </c>
      <c r="AA46" s="5" t="str">
        <f>FIXED(EXP('WinBUGS output'!M45),2)</f>
        <v>0.04</v>
      </c>
      <c r="AB46" s="5" t="str">
        <f>FIXED(EXP('WinBUGS output'!O45),2)</f>
        <v>4.93</v>
      </c>
      <c r="AF46" s="5" t="str">
        <f t="shared" si="2"/>
        <v>Mirtazapine</v>
      </c>
      <c r="AG46" s="5" t="str">
        <f t="shared" si="3"/>
        <v>Short-term psychodynamic psychotherapies</v>
      </c>
      <c r="AH46" s="5" t="str">
        <f>FIXED(EXP('WinBUGS output'!X45),2)</f>
        <v>2.45</v>
      </c>
      <c r="AI46" s="5" t="str">
        <f>FIXED(EXP('WinBUGS output'!W45),2)</f>
        <v>0.04</v>
      </c>
      <c r="AJ46" s="5" t="str">
        <f>FIXED(EXP('WinBUGS output'!Y45),2)</f>
        <v>284.86</v>
      </c>
    </row>
    <row r="47" spans="1:36" x14ac:dyDescent="0.25">
      <c r="A47">
        <v>3</v>
      </c>
      <c r="B47">
        <v>12</v>
      </c>
      <c r="C47" s="5" t="str">
        <f>VLOOKUP(A47,'WinBUGS output'!A:C,3,FALSE)</f>
        <v>Amitriptyline</v>
      </c>
      <c r="D47" s="5" t="str">
        <f>VLOOKUP(B47,'WinBUGS output'!A:C,3,FALSE)</f>
        <v>Short-term psychodynamic psychotherapy individual</v>
      </c>
      <c r="E47" s="5" t="str">
        <f>FIXED('WinBUGS output'!N46,2)</f>
        <v>-0.06</v>
      </c>
      <c r="F47" s="5" t="str">
        <f>FIXED('WinBUGS output'!M46,2)</f>
        <v>-3.42</v>
      </c>
      <c r="G47" s="5" t="str">
        <f>FIXED('WinBUGS output'!O46,2)</f>
        <v>4.10</v>
      </c>
      <c r="H47"/>
      <c r="I47"/>
      <c r="J47"/>
      <c r="N47">
        <v>5</v>
      </c>
      <c r="O47">
        <v>7</v>
      </c>
      <c r="P47" s="5" t="str">
        <f>VLOOKUP('Direct lors'!N47,'WinBUGS output'!D:F,3,FALSE)</f>
        <v>Mirtazapine</v>
      </c>
      <c r="Q47" s="5" t="str">
        <f>VLOOKUP('Direct lors'!O47,'WinBUGS output'!D:F,3,FALSE)</f>
        <v>Problem solving</v>
      </c>
      <c r="R47" s="5" t="str">
        <f>FIXED('WinBUGS output'!X46,2)</f>
        <v>-3.35</v>
      </c>
      <c r="S47" s="5" t="str">
        <f>FIXED('WinBUGS output'!W46,2)</f>
        <v>-7.67</v>
      </c>
      <c r="T47" s="5" t="str">
        <f>FIXED('WinBUGS output'!Y46,2)</f>
        <v>0.49</v>
      </c>
      <c r="X47" s="5" t="str">
        <f t="shared" si="0"/>
        <v>Amitriptyline</v>
      </c>
      <c r="Y47" s="5" t="str">
        <f t="shared" si="1"/>
        <v>Short-term psychodynamic psychotherapy individual</v>
      </c>
      <c r="Z47" s="5" t="str">
        <f>FIXED(EXP('WinBUGS output'!N46),2)</f>
        <v>0.94</v>
      </c>
      <c r="AA47" s="5" t="str">
        <f>FIXED(EXP('WinBUGS output'!M46),2)</f>
        <v>0.03</v>
      </c>
      <c r="AB47" s="5" t="str">
        <f>FIXED(EXP('WinBUGS output'!O46),2)</f>
        <v>60.52</v>
      </c>
      <c r="AF47" s="5" t="str">
        <f t="shared" si="2"/>
        <v>Mirtazapine</v>
      </c>
      <c r="AG47" s="5" t="str">
        <f t="shared" si="3"/>
        <v>Problem solving</v>
      </c>
      <c r="AH47" s="5" t="str">
        <f>FIXED(EXP('WinBUGS output'!X46),2)</f>
        <v>0.04</v>
      </c>
      <c r="AI47" s="5" t="str">
        <f>FIXED(EXP('WinBUGS output'!W46),2)</f>
        <v>0.00</v>
      </c>
      <c r="AJ47" s="5" t="str">
        <f>FIXED(EXP('WinBUGS output'!Y46),2)</f>
        <v>1.64</v>
      </c>
    </row>
    <row r="48" spans="1:36" x14ac:dyDescent="0.25">
      <c r="A48">
        <v>3</v>
      </c>
      <c r="B48">
        <v>13</v>
      </c>
      <c r="C48" s="5" t="str">
        <f>VLOOKUP(A48,'WinBUGS output'!A:C,3,FALSE)</f>
        <v>Amitriptyline</v>
      </c>
      <c r="D48" s="5" t="str">
        <f>VLOOKUP(B48,'WinBUGS output'!A:C,3,FALSE)</f>
        <v>Problem solving individual</v>
      </c>
      <c r="E48" s="5" t="str">
        <f>FIXED('WinBUGS output'!N47,2)</f>
        <v>-4.27</v>
      </c>
      <c r="F48" s="5" t="str">
        <f>FIXED('WinBUGS output'!M47,2)</f>
        <v>-7.87</v>
      </c>
      <c r="G48" s="5" t="str">
        <f>FIXED('WinBUGS output'!O47,2)</f>
        <v>-1.19</v>
      </c>
      <c r="H48"/>
      <c r="I48"/>
      <c r="J48"/>
      <c r="N48">
        <v>5</v>
      </c>
      <c r="O48">
        <v>8</v>
      </c>
      <c r="P48" s="5" t="str">
        <f>VLOOKUP('Direct lors'!N48,'WinBUGS output'!D:F,3,FALSE)</f>
        <v>Mirtazapine</v>
      </c>
      <c r="Q48" s="5" t="str">
        <f>VLOOKUP('Direct lors'!O48,'WinBUGS output'!D:F,3,FALSE)</f>
        <v>Cognitive and cognitive behavioural therapies (individual)</v>
      </c>
      <c r="R48" s="5" t="str">
        <f>FIXED('WinBUGS output'!X47,2)</f>
        <v>-1.45</v>
      </c>
      <c r="S48" s="5" t="str">
        <f>FIXED('WinBUGS output'!W47,2)</f>
        <v>-7.80</v>
      </c>
      <c r="T48" s="5" t="str">
        <f>FIXED('WinBUGS output'!Y47,2)</f>
        <v>2.85</v>
      </c>
      <c r="X48" s="5" t="str">
        <f t="shared" si="0"/>
        <v>Amitriptyline</v>
      </c>
      <c r="Y48" s="5" t="str">
        <f t="shared" si="1"/>
        <v>Problem solving individual</v>
      </c>
      <c r="Z48" s="5" t="str">
        <f>FIXED(EXP('WinBUGS output'!N47),2)</f>
        <v>0.01</v>
      </c>
      <c r="AA48" s="5" t="str">
        <f>FIXED(EXP('WinBUGS output'!M47),2)</f>
        <v>0.00</v>
      </c>
      <c r="AB48" s="5" t="str">
        <f>FIXED(EXP('WinBUGS output'!O47),2)</f>
        <v>0.30</v>
      </c>
      <c r="AF48" s="5" t="str">
        <f t="shared" si="2"/>
        <v>Mirtazapine</v>
      </c>
      <c r="AG48" s="5" t="str">
        <f t="shared" si="3"/>
        <v>Cognitive and cognitive behavioural therapies (individual)</v>
      </c>
      <c r="AH48" s="5" t="str">
        <f>FIXED(EXP('WinBUGS output'!X47),2)</f>
        <v>0.23</v>
      </c>
      <c r="AI48" s="5" t="str">
        <f>FIXED(EXP('WinBUGS output'!W47),2)</f>
        <v>0.00</v>
      </c>
      <c r="AJ48" s="5" t="str">
        <f>FIXED(EXP('WinBUGS output'!Y47),2)</f>
        <v>17.25</v>
      </c>
    </row>
    <row r="49" spans="1:36" x14ac:dyDescent="0.25">
      <c r="A49">
        <v>3</v>
      </c>
      <c r="B49">
        <v>14</v>
      </c>
      <c r="C49" s="5" t="str">
        <f>VLOOKUP(A49,'WinBUGS output'!A:C,3,FALSE)</f>
        <v>Amitriptyline</v>
      </c>
      <c r="D49" s="5" t="str">
        <f>VLOOKUP(B49,'WinBUGS output'!A:C,3,FALSE)</f>
        <v>CBT individual (over 15 sessions)</v>
      </c>
      <c r="E49" s="5" t="str">
        <f>FIXED('WinBUGS output'!N48,2)</f>
        <v>-2.30</v>
      </c>
      <c r="F49" s="5" t="str">
        <f>FIXED('WinBUGS output'!M48,2)</f>
        <v>-8.19</v>
      </c>
      <c r="G49" s="5" t="str">
        <f>FIXED('WinBUGS output'!O48,2)</f>
        <v>1.11</v>
      </c>
      <c r="H49"/>
      <c r="I49"/>
      <c r="J49"/>
      <c r="N49">
        <v>5</v>
      </c>
      <c r="O49">
        <v>9</v>
      </c>
      <c r="P49" s="5" t="str">
        <f>VLOOKUP('Direct lors'!N49,'WinBUGS output'!D:F,3,FALSE)</f>
        <v>Mirtazapine</v>
      </c>
      <c r="Q49" s="5" t="str">
        <f>VLOOKUP('Direct lors'!O49,'WinBUGS output'!D:F,3,FALSE)</f>
        <v>Behavioural, cognitive, or CBT groups</v>
      </c>
      <c r="R49" s="5" t="str">
        <f>FIXED('WinBUGS output'!X48,2)</f>
        <v>-2.61</v>
      </c>
      <c r="S49" s="5" t="str">
        <f>FIXED('WinBUGS output'!W48,2)</f>
        <v>-6.85</v>
      </c>
      <c r="T49" s="5" t="str">
        <f>FIXED('WinBUGS output'!Y48,2)</f>
        <v>0.75</v>
      </c>
      <c r="X49" s="5" t="str">
        <f t="shared" si="0"/>
        <v>Amitriptyline</v>
      </c>
      <c r="Y49" s="5" t="str">
        <f t="shared" si="1"/>
        <v>CBT individual (over 15 sessions)</v>
      </c>
      <c r="Z49" s="5" t="str">
        <f>FIXED(EXP('WinBUGS output'!N48),2)</f>
        <v>0.10</v>
      </c>
      <c r="AA49" s="5" t="str">
        <f>FIXED(EXP('WinBUGS output'!M48),2)</f>
        <v>0.00</v>
      </c>
      <c r="AB49" s="5" t="str">
        <f>FIXED(EXP('WinBUGS output'!O48),2)</f>
        <v>3.03</v>
      </c>
      <c r="AF49" s="5" t="str">
        <f t="shared" si="2"/>
        <v>Mirtazapine</v>
      </c>
      <c r="AG49" s="5" t="str">
        <f t="shared" si="3"/>
        <v>Behavioural, cognitive, or CBT groups</v>
      </c>
      <c r="AH49" s="5" t="str">
        <f>FIXED(EXP('WinBUGS output'!X48),2)</f>
        <v>0.07</v>
      </c>
      <c r="AI49" s="5" t="str">
        <f>FIXED(EXP('WinBUGS output'!W48),2)</f>
        <v>0.00</v>
      </c>
      <c r="AJ49" s="5" t="str">
        <f>FIXED(EXP('WinBUGS output'!Y48),2)</f>
        <v>2.13</v>
      </c>
    </row>
    <row r="50" spans="1:36" x14ac:dyDescent="0.25">
      <c r="A50">
        <v>3</v>
      </c>
      <c r="B50">
        <v>15</v>
      </c>
      <c r="C50" s="5" t="str">
        <f>VLOOKUP(A50,'WinBUGS output'!A:C,3,FALSE)</f>
        <v>Amitriptyline</v>
      </c>
      <c r="D50" s="5" t="str">
        <f>VLOOKUP(B50,'WinBUGS output'!A:C,3,FALSE)</f>
        <v>CBT group (under 15 sessions)</v>
      </c>
      <c r="E50" s="5" t="str">
        <f>FIXED('WinBUGS output'!N49,2)</f>
        <v>-3.48</v>
      </c>
      <c r="F50" s="5" t="str">
        <f>FIXED('WinBUGS output'!M49,2)</f>
        <v>-7.00</v>
      </c>
      <c r="G50" s="5" t="str">
        <f>FIXED('WinBUGS output'!O49,2)</f>
        <v>-1.10</v>
      </c>
      <c r="H50"/>
      <c r="I50"/>
      <c r="J50"/>
      <c r="N50">
        <v>5</v>
      </c>
      <c r="O50">
        <v>10</v>
      </c>
      <c r="P50" s="5" t="str">
        <f>VLOOKUP('Direct lors'!N50,'WinBUGS output'!D:F,3,FALSE)</f>
        <v>Mirtazapine</v>
      </c>
      <c r="Q50" s="5" t="str">
        <f>VLOOKUP('Direct lors'!O50,'WinBUGS output'!D:F,3,FALSE)</f>
        <v>Combined (Cognitive and cognitive behavioural therapies individual + AD)</v>
      </c>
      <c r="R50" s="5" t="str">
        <f>FIXED('WinBUGS output'!X49,2)</f>
        <v>-1.29</v>
      </c>
      <c r="S50" s="5" t="str">
        <f>FIXED('WinBUGS output'!W49,2)</f>
        <v>-7.93</v>
      </c>
      <c r="T50" s="5" t="str">
        <f>FIXED('WinBUGS output'!Y49,2)</f>
        <v>2.86</v>
      </c>
      <c r="X50" s="5" t="str">
        <f t="shared" si="0"/>
        <v>Amitriptyline</v>
      </c>
      <c r="Y50" s="5" t="str">
        <f t="shared" si="1"/>
        <v>CBT group (under 15 sessions)</v>
      </c>
      <c r="Z50" s="5" t="str">
        <f>FIXED(EXP('WinBUGS output'!N49),2)</f>
        <v>0.03</v>
      </c>
      <c r="AA50" s="5" t="str">
        <f>FIXED(EXP('WinBUGS output'!M49),2)</f>
        <v>0.00</v>
      </c>
      <c r="AB50" s="5" t="str">
        <f>FIXED(EXP('WinBUGS output'!O49),2)</f>
        <v>0.33</v>
      </c>
      <c r="AF50" s="5" t="str">
        <f t="shared" si="2"/>
        <v>Mirtazapine</v>
      </c>
      <c r="AG50" s="5" t="str">
        <f t="shared" si="3"/>
        <v>Combined (Cognitive and cognitive behavioural therapies individual + AD)</v>
      </c>
      <c r="AH50" s="5" t="str">
        <f>FIXED(EXP('WinBUGS output'!X49),2)</f>
        <v>0.28</v>
      </c>
      <c r="AI50" s="5" t="str">
        <f>FIXED(EXP('WinBUGS output'!W49),2)</f>
        <v>0.00</v>
      </c>
      <c r="AJ50" s="5" t="str">
        <f>FIXED(EXP('WinBUGS output'!Y49),2)</f>
        <v>17.46</v>
      </c>
    </row>
    <row r="51" spans="1:36" x14ac:dyDescent="0.25">
      <c r="A51">
        <v>3</v>
      </c>
      <c r="B51">
        <v>16</v>
      </c>
      <c r="C51" s="5" t="str">
        <f>VLOOKUP(A51,'WinBUGS output'!A:C,3,FALSE)</f>
        <v>Amitriptyline</v>
      </c>
      <c r="D51" s="5" t="str">
        <f>VLOOKUP(B51,'WinBUGS output'!A:C,3,FALSE)</f>
        <v>CBT individual (over 15 sessions) + imipramine</v>
      </c>
      <c r="E51" s="5" t="str">
        <f>FIXED('WinBUGS output'!N50,2)</f>
        <v>-2.12</v>
      </c>
      <c r="F51" s="5" t="str">
        <f>FIXED('WinBUGS output'!M50,2)</f>
        <v>-8.56</v>
      </c>
      <c r="G51" s="5" t="str">
        <f>FIXED('WinBUGS output'!O50,2)</f>
        <v>1.18</v>
      </c>
      <c r="H51"/>
      <c r="I51"/>
      <c r="J51"/>
      <c r="N51">
        <v>5</v>
      </c>
      <c r="O51">
        <v>11</v>
      </c>
      <c r="P51" s="5" t="str">
        <f>VLOOKUP('Direct lors'!N51,'WinBUGS output'!D:F,3,FALSE)</f>
        <v>Mirtazapine</v>
      </c>
      <c r="Q51" s="5" t="str">
        <f>VLOOKUP('Direct lors'!O51,'WinBUGS output'!D:F,3,FALSE)</f>
        <v>Combined (Problem solving + AD)</v>
      </c>
      <c r="R51" s="5" t="str">
        <f>FIXED('WinBUGS output'!X50,2)</f>
        <v>0.97</v>
      </c>
      <c r="S51" s="5" t="str">
        <f>FIXED('WinBUGS output'!W50,2)</f>
        <v>-2.78</v>
      </c>
      <c r="T51" s="5" t="str">
        <f>FIXED('WinBUGS output'!Y50,2)</f>
        <v>4.73</v>
      </c>
      <c r="X51" s="5" t="str">
        <f t="shared" si="0"/>
        <v>Amitriptyline</v>
      </c>
      <c r="Y51" s="5" t="str">
        <f t="shared" si="1"/>
        <v>CBT individual (over 15 sessions) + imipramine</v>
      </c>
      <c r="Z51" s="5" t="str">
        <f>FIXED(EXP('WinBUGS output'!N50),2)</f>
        <v>0.12</v>
      </c>
      <c r="AA51" s="5" t="str">
        <f>FIXED(EXP('WinBUGS output'!M50),2)</f>
        <v>0.00</v>
      </c>
      <c r="AB51" s="5" t="str">
        <f>FIXED(EXP('WinBUGS output'!O50),2)</f>
        <v>3.24</v>
      </c>
      <c r="AF51" s="5" t="str">
        <f t="shared" si="2"/>
        <v>Mirtazapine</v>
      </c>
      <c r="AG51" s="5" t="str">
        <f t="shared" si="3"/>
        <v>Combined (Problem solving + AD)</v>
      </c>
      <c r="AH51" s="5" t="str">
        <f>FIXED(EXP('WinBUGS output'!X50),2)</f>
        <v>2.64</v>
      </c>
      <c r="AI51" s="5" t="str">
        <f>FIXED(EXP('WinBUGS output'!W50),2)</f>
        <v>0.06</v>
      </c>
      <c r="AJ51" s="5" t="str">
        <f>FIXED(EXP('WinBUGS output'!Y50),2)</f>
        <v>112.96</v>
      </c>
    </row>
    <row r="52" spans="1:36" x14ac:dyDescent="0.25">
      <c r="A52">
        <v>3</v>
      </c>
      <c r="B52">
        <v>17</v>
      </c>
      <c r="C52" s="5" t="str">
        <f>VLOOKUP(A52,'WinBUGS output'!A:C,3,FALSE)</f>
        <v>Amitriptyline</v>
      </c>
      <c r="D52" s="5" t="str">
        <f>VLOOKUP(B52,'WinBUGS output'!A:C,3,FALSE)</f>
        <v>Problem solving individual + any SSRI</v>
      </c>
      <c r="E52" s="5" t="str">
        <f>FIXED('WinBUGS output'!N51,2)</f>
        <v>0.04</v>
      </c>
      <c r="F52" s="5" t="str">
        <f>FIXED('WinBUGS output'!M51,2)</f>
        <v>-2.77</v>
      </c>
      <c r="G52" s="5" t="str">
        <f>FIXED('WinBUGS output'!O51,2)</f>
        <v>3.01</v>
      </c>
      <c r="H52"/>
      <c r="I52"/>
      <c r="J52"/>
      <c r="N52">
        <v>5</v>
      </c>
      <c r="O52">
        <v>12</v>
      </c>
      <c r="P52" s="5" t="str">
        <f>VLOOKUP('Direct lors'!N52,'WinBUGS output'!D:F,3,FALSE)</f>
        <v>Mirtazapine</v>
      </c>
      <c r="Q52" s="5" t="str">
        <f>VLOOKUP('Direct lors'!O52,'WinBUGS output'!D:F,3,FALSE)</f>
        <v>Combined (Short-term psychodynamic psychotherapies + AD)</v>
      </c>
      <c r="R52" s="5" t="str">
        <f>FIXED('WinBUGS output'!X51,2)</f>
        <v>-1.32</v>
      </c>
      <c r="S52" s="5" t="str">
        <f>FIXED('WinBUGS output'!W51,2)</f>
        <v>-6.28</v>
      </c>
      <c r="T52" s="5" t="str">
        <f>FIXED('WinBUGS output'!Y51,2)</f>
        <v>3.15</v>
      </c>
      <c r="X52" s="5" t="str">
        <f t="shared" si="0"/>
        <v>Amitriptyline</v>
      </c>
      <c r="Y52" s="5" t="str">
        <f t="shared" si="1"/>
        <v>Problem solving individual + any SSRI</v>
      </c>
      <c r="Z52" s="5" t="str">
        <f>FIXED(EXP('WinBUGS output'!N51),2)</f>
        <v>1.04</v>
      </c>
      <c r="AA52" s="5" t="str">
        <f>FIXED(EXP('WinBUGS output'!M51),2)</f>
        <v>0.06</v>
      </c>
      <c r="AB52" s="5" t="str">
        <f>FIXED(EXP('WinBUGS output'!O51),2)</f>
        <v>20.25</v>
      </c>
      <c r="AF52" s="5" t="str">
        <f t="shared" si="2"/>
        <v>Mirtazapine</v>
      </c>
      <c r="AG52" s="5" t="str">
        <f t="shared" si="3"/>
        <v>Combined (Short-term psychodynamic psychotherapies + AD)</v>
      </c>
      <c r="AH52" s="5" t="str">
        <f>FIXED(EXP('WinBUGS output'!X51),2)</f>
        <v>0.27</v>
      </c>
      <c r="AI52" s="5" t="str">
        <f>FIXED(EXP('WinBUGS output'!W51),2)</f>
        <v>0.00</v>
      </c>
      <c r="AJ52" s="5" t="str">
        <f>FIXED(EXP('WinBUGS output'!Y51),2)</f>
        <v>23.41</v>
      </c>
    </row>
    <row r="53" spans="1:36" x14ac:dyDescent="0.25">
      <c r="A53">
        <v>3</v>
      </c>
      <c r="B53">
        <v>18</v>
      </c>
      <c r="C53" s="5" t="str">
        <f>VLOOKUP(A53,'WinBUGS output'!A:C,3,FALSE)</f>
        <v>Amitriptyline</v>
      </c>
      <c r="D53" s="5" t="str">
        <f>VLOOKUP(B53,'WinBUGS output'!A:C,3,FALSE)</f>
        <v>Short-term psychodynamic psychotherapy individual + any SSRI</v>
      </c>
      <c r="E53" s="5" t="str">
        <f>FIXED('WinBUGS output'!N52,2)</f>
        <v>-2.24</v>
      </c>
      <c r="F53" s="5" t="str">
        <f>FIXED('WinBUGS output'!M52,2)</f>
        <v>-6.54</v>
      </c>
      <c r="G53" s="5" t="str">
        <f>FIXED('WinBUGS output'!O52,2)</f>
        <v>1.60</v>
      </c>
      <c r="H53"/>
      <c r="I53"/>
      <c r="J53"/>
      <c r="N53">
        <v>5</v>
      </c>
      <c r="O53">
        <v>13</v>
      </c>
      <c r="P53" s="5" t="str">
        <f>VLOOKUP('Direct lors'!N53,'WinBUGS output'!D:F,3,FALSE)</f>
        <v>Mirtazapine</v>
      </c>
      <c r="Q53" s="5" t="str">
        <f>VLOOKUP('Direct lors'!O53,'WinBUGS output'!D:F,3,FALSE)</f>
        <v>Combined (Exercise + AD/CBT)</v>
      </c>
      <c r="R53" s="5" t="str">
        <f>FIXED('WinBUGS output'!X52,2)</f>
        <v>-1.12</v>
      </c>
      <c r="S53" s="5" t="str">
        <f>FIXED('WinBUGS output'!W52,2)</f>
        <v>-4.62</v>
      </c>
      <c r="T53" s="5" t="str">
        <f>FIXED('WinBUGS output'!Y52,2)</f>
        <v>2.32</v>
      </c>
      <c r="X53" s="5" t="str">
        <f t="shared" si="0"/>
        <v>Amitriptyline</v>
      </c>
      <c r="Y53" s="5" t="str">
        <f t="shared" si="1"/>
        <v>Short-term psychodynamic psychotherapy individual + any SSRI</v>
      </c>
      <c r="Z53" s="5" t="str">
        <f>FIXED(EXP('WinBUGS output'!N52),2)</f>
        <v>0.11</v>
      </c>
      <c r="AA53" s="5" t="str">
        <f>FIXED(EXP('WinBUGS output'!M52),2)</f>
        <v>0.00</v>
      </c>
      <c r="AB53" s="5" t="str">
        <f>FIXED(EXP('WinBUGS output'!O52),2)</f>
        <v>4.96</v>
      </c>
      <c r="AF53" s="5" t="str">
        <f t="shared" si="2"/>
        <v>Mirtazapine</v>
      </c>
      <c r="AG53" s="5" t="str">
        <f t="shared" si="3"/>
        <v>Combined (Exercise + AD/CBT)</v>
      </c>
      <c r="AH53" s="5" t="str">
        <f>FIXED(EXP('WinBUGS output'!X52),2)</f>
        <v>0.33</v>
      </c>
      <c r="AI53" s="5" t="str">
        <f>FIXED(EXP('WinBUGS output'!W52),2)</f>
        <v>0.01</v>
      </c>
      <c r="AJ53" s="5" t="str">
        <f>FIXED(EXP('WinBUGS output'!Y52),2)</f>
        <v>10.16</v>
      </c>
    </row>
    <row r="54" spans="1:36" x14ac:dyDescent="0.25">
      <c r="A54">
        <v>3</v>
      </c>
      <c r="B54">
        <v>19</v>
      </c>
      <c r="C54" s="5" t="str">
        <f>VLOOKUP(A54,'WinBUGS output'!A:C,3,FALSE)</f>
        <v>Amitriptyline</v>
      </c>
      <c r="D54" s="5" t="str">
        <f>VLOOKUP(B54,'WinBUGS output'!A:C,3,FALSE)</f>
        <v>Exercise + Sertraline</v>
      </c>
      <c r="E54" s="5" t="str">
        <f>FIXED('WinBUGS output'!N53,2)</f>
        <v>-2.01</v>
      </c>
      <c r="F54" s="5" t="str">
        <f>FIXED('WinBUGS output'!M53,2)</f>
        <v>-4.62</v>
      </c>
      <c r="G54" s="5" t="str">
        <f>FIXED('WinBUGS output'!O53,2)</f>
        <v>0.41</v>
      </c>
      <c r="H54"/>
      <c r="I54"/>
      <c r="J54"/>
      <c r="N54">
        <v>6</v>
      </c>
      <c r="O54">
        <v>7</v>
      </c>
      <c r="P54" s="5" t="str">
        <f>VLOOKUP('Direct lors'!N54,'WinBUGS output'!D:F,3,FALSE)</f>
        <v>Short-term psychodynamic psychotherapies</v>
      </c>
      <c r="Q54" s="5" t="str">
        <f>VLOOKUP('Direct lors'!O54,'WinBUGS output'!D:F,3,FALSE)</f>
        <v>Problem solving</v>
      </c>
      <c r="R54" s="5" t="str">
        <f>FIXED('WinBUGS output'!X53,2)</f>
        <v>-4.27</v>
      </c>
      <c r="S54" s="5" t="str">
        <f>FIXED('WinBUGS output'!W53,2)</f>
        <v>-9.61</v>
      </c>
      <c r="T54" s="5" t="str">
        <f>FIXED('WinBUGS output'!Y53,2)</f>
        <v>0.48</v>
      </c>
      <c r="X54" s="5" t="str">
        <f t="shared" si="0"/>
        <v>Amitriptyline</v>
      </c>
      <c r="Y54" s="5" t="str">
        <f t="shared" si="1"/>
        <v>Exercise + Sertraline</v>
      </c>
      <c r="Z54" s="5" t="str">
        <f>FIXED(EXP('WinBUGS output'!N53),2)</f>
        <v>0.13</v>
      </c>
      <c r="AA54" s="5" t="str">
        <f>FIXED(EXP('WinBUGS output'!M53),2)</f>
        <v>0.01</v>
      </c>
      <c r="AB54" s="5" t="str">
        <f>FIXED(EXP('WinBUGS output'!O53),2)</f>
        <v>1.51</v>
      </c>
      <c r="AF54" s="5" t="str">
        <f t="shared" si="2"/>
        <v>Short-term psychodynamic psychotherapies</v>
      </c>
      <c r="AG54" s="5" t="str">
        <f t="shared" si="3"/>
        <v>Problem solving</v>
      </c>
      <c r="AH54" s="5" t="str">
        <f>FIXED(EXP('WinBUGS output'!X53),2)</f>
        <v>0.01</v>
      </c>
      <c r="AI54" s="5" t="str">
        <f>FIXED(EXP('WinBUGS output'!W53),2)</f>
        <v>0.00</v>
      </c>
      <c r="AJ54" s="5" t="str">
        <f>FIXED(EXP('WinBUGS output'!Y53),2)</f>
        <v>1.62</v>
      </c>
    </row>
    <row r="55" spans="1:36" x14ac:dyDescent="0.25">
      <c r="A55">
        <v>4</v>
      </c>
      <c r="B55">
        <v>5</v>
      </c>
      <c r="C55" s="5" t="str">
        <f>VLOOKUP(A55,'WinBUGS output'!A:C,3,FALSE)</f>
        <v>Imipramine</v>
      </c>
      <c r="D55" s="5" t="str">
        <f>VLOOKUP(B55,'WinBUGS output'!A:C,3,FALSE)</f>
        <v>Lofepramine</v>
      </c>
      <c r="E55" s="5" t="str">
        <f>FIXED('WinBUGS output'!N54,2)</f>
        <v>0.12</v>
      </c>
      <c r="F55" s="5" t="str">
        <f>FIXED('WinBUGS output'!M54,2)</f>
        <v>-0.90</v>
      </c>
      <c r="G55" s="5" t="str">
        <f>FIXED('WinBUGS output'!O54,2)</f>
        <v>1.26</v>
      </c>
      <c r="H55"/>
      <c r="I55"/>
      <c r="J55"/>
      <c r="N55">
        <v>6</v>
      </c>
      <c r="O55">
        <v>8</v>
      </c>
      <c r="P55" s="5" t="str">
        <f>VLOOKUP('Direct lors'!N55,'WinBUGS output'!D:F,3,FALSE)</f>
        <v>Short-term psychodynamic psychotherapies</v>
      </c>
      <c r="Q55" s="5" t="str">
        <f>VLOOKUP('Direct lors'!O55,'WinBUGS output'!D:F,3,FALSE)</f>
        <v>Cognitive and cognitive behavioural therapies (individual)</v>
      </c>
      <c r="R55" s="5" t="str">
        <f>FIXED('WinBUGS output'!X54,2)</f>
        <v>-2.49</v>
      </c>
      <c r="S55" s="5" t="str">
        <f>FIXED('WinBUGS output'!W54,2)</f>
        <v>-9.04</v>
      </c>
      <c r="T55" s="5" t="str">
        <f>FIXED('WinBUGS output'!Y54,2)</f>
        <v>2.70</v>
      </c>
      <c r="X55" s="5" t="str">
        <f t="shared" si="0"/>
        <v>Imipramine</v>
      </c>
      <c r="Y55" s="5" t="str">
        <f t="shared" si="1"/>
        <v>Lofepramine</v>
      </c>
      <c r="Z55" s="5" t="str">
        <f>FIXED(EXP('WinBUGS output'!N54),2)</f>
        <v>1.13</v>
      </c>
      <c r="AA55" s="5" t="str">
        <f>FIXED(EXP('WinBUGS output'!M54),2)</f>
        <v>0.41</v>
      </c>
      <c r="AB55" s="5" t="str">
        <f>FIXED(EXP('WinBUGS output'!O54),2)</f>
        <v>3.52</v>
      </c>
      <c r="AF55" s="5" t="str">
        <f t="shared" si="2"/>
        <v>Short-term psychodynamic psychotherapies</v>
      </c>
      <c r="AG55" s="5" t="str">
        <f t="shared" si="3"/>
        <v>Cognitive and cognitive behavioural therapies (individual)</v>
      </c>
      <c r="AH55" s="5" t="str">
        <f>FIXED(EXP('WinBUGS output'!X54),2)</f>
        <v>0.08</v>
      </c>
      <c r="AI55" s="5" t="str">
        <f>FIXED(EXP('WinBUGS output'!W54),2)</f>
        <v>0.00</v>
      </c>
      <c r="AJ55" s="5" t="str">
        <f>FIXED(EXP('WinBUGS output'!Y54),2)</f>
        <v>14.89</v>
      </c>
    </row>
    <row r="56" spans="1:36" x14ac:dyDescent="0.25">
      <c r="A56">
        <v>4</v>
      </c>
      <c r="B56">
        <v>6</v>
      </c>
      <c r="C56" s="5" t="str">
        <f>VLOOKUP(A56,'WinBUGS output'!A:C,3,FALSE)</f>
        <v>Imipramine</v>
      </c>
      <c r="D56" s="5" t="str">
        <f>VLOOKUP(B56,'WinBUGS output'!A:C,3,FALSE)</f>
        <v>Any SSRI</v>
      </c>
      <c r="E56" s="5" t="str">
        <f>FIXED('WinBUGS output'!N55,2)</f>
        <v>-0.90</v>
      </c>
      <c r="F56" s="5" t="str">
        <f>FIXED('WinBUGS output'!M55,2)</f>
        <v>-2.18</v>
      </c>
      <c r="G56" s="5" t="str">
        <f>FIXED('WinBUGS output'!O55,2)</f>
        <v>0.40</v>
      </c>
      <c r="H56"/>
      <c r="I56"/>
      <c r="J56"/>
      <c r="N56">
        <v>6</v>
      </c>
      <c r="O56">
        <v>9</v>
      </c>
      <c r="P56" s="5" t="str">
        <f>VLOOKUP('Direct lors'!N56,'WinBUGS output'!D:F,3,FALSE)</f>
        <v>Short-term psychodynamic psychotherapies</v>
      </c>
      <c r="Q56" s="5" t="str">
        <f>VLOOKUP('Direct lors'!O56,'WinBUGS output'!D:F,3,FALSE)</f>
        <v>Behavioural, cognitive, or CBT groups</v>
      </c>
      <c r="R56" s="5" t="str">
        <f>FIXED('WinBUGS output'!X55,2)</f>
        <v>-3.51</v>
      </c>
      <c r="S56" s="5" t="str">
        <f>FIXED('WinBUGS output'!W55,2)</f>
        <v>-8.97</v>
      </c>
      <c r="T56" s="5" t="str">
        <f>FIXED('WinBUGS output'!Y55,2)</f>
        <v>0.80</v>
      </c>
      <c r="X56" s="5" t="str">
        <f t="shared" si="0"/>
        <v>Imipramine</v>
      </c>
      <c r="Y56" s="5" t="str">
        <f t="shared" si="1"/>
        <v>Any SSRI</v>
      </c>
      <c r="Z56" s="5" t="str">
        <f>FIXED(EXP('WinBUGS output'!N55),2)</f>
        <v>0.41</v>
      </c>
      <c r="AA56" s="5" t="str">
        <f>FIXED(EXP('WinBUGS output'!M55),2)</f>
        <v>0.11</v>
      </c>
      <c r="AB56" s="5" t="str">
        <f>FIXED(EXP('WinBUGS output'!O55),2)</f>
        <v>1.49</v>
      </c>
      <c r="AF56" s="5" t="str">
        <f t="shared" si="2"/>
        <v>Short-term psychodynamic psychotherapies</v>
      </c>
      <c r="AG56" s="5" t="str">
        <f t="shared" si="3"/>
        <v>Behavioural, cognitive, or CBT groups</v>
      </c>
      <c r="AH56" s="5" t="str">
        <f>FIXED(EXP('WinBUGS output'!X55),2)</f>
        <v>0.03</v>
      </c>
      <c r="AI56" s="5" t="str">
        <f>FIXED(EXP('WinBUGS output'!W55),2)</f>
        <v>0.00</v>
      </c>
      <c r="AJ56" s="5" t="str">
        <f>FIXED(EXP('WinBUGS output'!Y55),2)</f>
        <v>2.22</v>
      </c>
    </row>
    <row r="57" spans="1:36" x14ac:dyDescent="0.25">
      <c r="A57">
        <v>4</v>
      </c>
      <c r="B57">
        <v>7</v>
      </c>
      <c r="C57" s="5" t="str">
        <f>VLOOKUP(A57,'WinBUGS output'!A:C,3,FALSE)</f>
        <v>Imipramine</v>
      </c>
      <c r="D57" s="5" t="str">
        <f>VLOOKUP(B57,'WinBUGS output'!A:C,3,FALSE)</f>
        <v>Citalopram</v>
      </c>
      <c r="E57" s="5" t="str">
        <f>FIXED('WinBUGS output'!N56,2)</f>
        <v>-0.91</v>
      </c>
      <c r="F57" s="5" t="str">
        <f>FIXED('WinBUGS output'!M56,2)</f>
        <v>-2.05</v>
      </c>
      <c r="G57" s="5" t="str">
        <f>FIXED('WinBUGS output'!O56,2)</f>
        <v>0.20</v>
      </c>
      <c r="H57"/>
      <c r="I57"/>
      <c r="J57"/>
      <c r="N57">
        <v>6</v>
      </c>
      <c r="O57">
        <v>10</v>
      </c>
      <c r="P57" s="5" t="str">
        <f>VLOOKUP('Direct lors'!N57,'WinBUGS output'!D:F,3,FALSE)</f>
        <v>Short-term psychodynamic psychotherapies</v>
      </c>
      <c r="Q57" s="5" t="str">
        <f>VLOOKUP('Direct lors'!O57,'WinBUGS output'!D:F,3,FALSE)</f>
        <v>Combined (Cognitive and cognitive behavioural therapies individual + AD)</v>
      </c>
      <c r="R57" s="5" t="str">
        <f>FIXED('WinBUGS output'!X56,2)</f>
        <v>-2.29</v>
      </c>
      <c r="S57" s="5" t="str">
        <f>FIXED('WinBUGS output'!W56,2)</f>
        <v>-9.60</v>
      </c>
      <c r="T57" s="5" t="str">
        <f>FIXED('WinBUGS output'!Y56,2)</f>
        <v>2.73</v>
      </c>
      <c r="X57" s="5" t="str">
        <f t="shared" si="0"/>
        <v>Imipramine</v>
      </c>
      <c r="Y57" s="5" t="str">
        <f t="shared" si="1"/>
        <v>Citalopram</v>
      </c>
      <c r="Z57" s="5" t="str">
        <f>FIXED(EXP('WinBUGS output'!N56),2)</f>
        <v>0.40</v>
      </c>
      <c r="AA57" s="5" t="str">
        <f>FIXED(EXP('WinBUGS output'!M56),2)</f>
        <v>0.13</v>
      </c>
      <c r="AB57" s="5" t="str">
        <f>FIXED(EXP('WinBUGS output'!O56),2)</f>
        <v>1.22</v>
      </c>
      <c r="AF57" s="5" t="str">
        <f t="shared" si="2"/>
        <v>Short-term psychodynamic psychotherapies</v>
      </c>
      <c r="AG57" s="5" t="str">
        <f t="shared" si="3"/>
        <v>Combined (Cognitive and cognitive behavioural therapies individual + AD)</v>
      </c>
      <c r="AH57" s="5" t="str">
        <f>FIXED(EXP('WinBUGS output'!X56),2)</f>
        <v>0.10</v>
      </c>
      <c r="AI57" s="5" t="str">
        <f>FIXED(EXP('WinBUGS output'!W56),2)</f>
        <v>0.00</v>
      </c>
      <c r="AJ57" s="5" t="str">
        <f>FIXED(EXP('WinBUGS output'!Y56),2)</f>
        <v>15.33</v>
      </c>
    </row>
    <row r="58" spans="1:36" x14ac:dyDescent="0.25">
      <c r="A58">
        <v>4</v>
      </c>
      <c r="B58">
        <v>8</v>
      </c>
      <c r="C58" s="5" t="str">
        <f>VLOOKUP(A58,'WinBUGS output'!A:C,3,FALSE)</f>
        <v>Imipramine</v>
      </c>
      <c r="D58" s="5" t="str">
        <f>VLOOKUP(B58,'WinBUGS output'!A:C,3,FALSE)</f>
        <v>Escitalopram</v>
      </c>
      <c r="E58" s="5" t="str">
        <f>FIXED('WinBUGS output'!N57,2)</f>
        <v>-1.10</v>
      </c>
      <c r="F58" s="5" t="str">
        <f>FIXED('WinBUGS output'!M57,2)</f>
        <v>-2.15</v>
      </c>
      <c r="G58" s="5" t="str">
        <f>FIXED('WinBUGS output'!O57,2)</f>
        <v>-0.06</v>
      </c>
      <c r="H58"/>
      <c r="I58"/>
      <c r="J58"/>
      <c r="N58">
        <v>6</v>
      </c>
      <c r="O58">
        <v>11</v>
      </c>
      <c r="P58" s="5" t="str">
        <f>VLOOKUP('Direct lors'!N58,'WinBUGS output'!D:F,3,FALSE)</f>
        <v>Short-term psychodynamic psychotherapies</v>
      </c>
      <c r="Q58" s="5" t="str">
        <f>VLOOKUP('Direct lors'!O58,'WinBUGS output'!D:F,3,FALSE)</f>
        <v>Combined (Problem solving + AD)</v>
      </c>
      <c r="R58" s="5" t="str">
        <f>FIXED('WinBUGS output'!X57,2)</f>
        <v>0.08</v>
      </c>
      <c r="S58" s="5" t="str">
        <f>FIXED('WinBUGS output'!W57,2)</f>
        <v>-4.84</v>
      </c>
      <c r="T58" s="5" t="str">
        <f>FIXED('WinBUGS output'!Y57,2)</f>
        <v>4.66</v>
      </c>
      <c r="X58" s="5" t="str">
        <f t="shared" si="0"/>
        <v>Imipramine</v>
      </c>
      <c r="Y58" s="5" t="str">
        <f t="shared" si="1"/>
        <v>Escitalopram</v>
      </c>
      <c r="Z58" s="5" t="str">
        <f>FIXED(EXP('WinBUGS output'!N57),2)</f>
        <v>0.33</v>
      </c>
      <c r="AA58" s="5" t="str">
        <f>FIXED(EXP('WinBUGS output'!M57),2)</f>
        <v>0.12</v>
      </c>
      <c r="AB58" s="5" t="str">
        <f>FIXED(EXP('WinBUGS output'!O57),2)</f>
        <v>0.94</v>
      </c>
      <c r="AF58" s="5" t="str">
        <f t="shared" si="2"/>
        <v>Short-term psychodynamic psychotherapies</v>
      </c>
      <c r="AG58" s="5" t="str">
        <f t="shared" si="3"/>
        <v>Combined (Problem solving + AD)</v>
      </c>
      <c r="AH58" s="5" t="str">
        <f>FIXED(EXP('WinBUGS output'!X57),2)</f>
        <v>1.09</v>
      </c>
      <c r="AI58" s="5" t="str">
        <f>FIXED(EXP('WinBUGS output'!W57),2)</f>
        <v>0.01</v>
      </c>
      <c r="AJ58" s="5" t="str">
        <f>FIXED(EXP('WinBUGS output'!Y57),2)</f>
        <v>105.64</v>
      </c>
    </row>
    <row r="59" spans="1:36" x14ac:dyDescent="0.25">
      <c r="A59">
        <v>4</v>
      </c>
      <c r="B59">
        <v>9</v>
      </c>
      <c r="C59" s="5" t="str">
        <f>VLOOKUP(A59,'WinBUGS output'!A:C,3,FALSE)</f>
        <v>Imipramine</v>
      </c>
      <c r="D59" s="5" t="str">
        <f>VLOOKUP(B59,'WinBUGS output'!A:C,3,FALSE)</f>
        <v>Fluoxetine</v>
      </c>
      <c r="E59" s="5" t="str">
        <f>FIXED('WinBUGS output'!N58,2)</f>
        <v>-1.14</v>
      </c>
      <c r="F59" s="5" t="str">
        <f>FIXED('WinBUGS output'!M58,2)</f>
        <v>-2.04</v>
      </c>
      <c r="G59" s="5" t="str">
        <f>FIXED('WinBUGS output'!O58,2)</f>
        <v>-0.22</v>
      </c>
      <c r="H59" t="s">
        <v>451</v>
      </c>
      <c r="I59" t="s">
        <v>452</v>
      </c>
      <c r="J59" t="s">
        <v>453</v>
      </c>
      <c r="N59">
        <v>6</v>
      </c>
      <c r="O59">
        <v>12</v>
      </c>
      <c r="P59" s="5" t="str">
        <f>VLOOKUP('Direct lors'!N59,'WinBUGS output'!D:F,3,FALSE)</f>
        <v>Short-term psychodynamic psychotherapies</v>
      </c>
      <c r="Q59" s="5" t="str">
        <f>VLOOKUP('Direct lors'!O59,'WinBUGS output'!D:F,3,FALSE)</f>
        <v>Combined (Short-term psychodynamic psychotherapies + AD)</v>
      </c>
      <c r="R59" s="5" t="str">
        <f>FIXED('WinBUGS output'!X58,2)</f>
        <v>-2.28</v>
      </c>
      <c r="S59" s="5" t="str">
        <f>FIXED('WinBUGS output'!W58,2)</f>
        <v>-8.07</v>
      </c>
      <c r="T59" s="5" t="str">
        <f>FIXED('WinBUGS output'!Y58,2)</f>
        <v>2.94</v>
      </c>
      <c r="X59" s="5" t="str">
        <f t="shared" si="0"/>
        <v>Imipramine</v>
      </c>
      <c r="Y59" s="5" t="str">
        <f t="shared" si="1"/>
        <v>Fluoxetine</v>
      </c>
      <c r="Z59" s="5" t="str">
        <f>FIXED(EXP('WinBUGS output'!N58),2)</f>
        <v>0.32</v>
      </c>
      <c r="AA59" s="5" t="str">
        <f>FIXED(EXP('WinBUGS output'!M58),2)</f>
        <v>0.13</v>
      </c>
      <c r="AB59" s="5" t="str">
        <f>FIXED(EXP('WinBUGS output'!O58),2)</f>
        <v>0.80</v>
      </c>
      <c r="AF59" s="5" t="str">
        <f t="shared" si="2"/>
        <v>Short-term psychodynamic psychotherapies</v>
      </c>
      <c r="AG59" s="5" t="str">
        <f t="shared" si="3"/>
        <v>Combined (Short-term psychodynamic psychotherapies + AD)</v>
      </c>
      <c r="AH59" s="5" t="str">
        <f>FIXED(EXP('WinBUGS output'!X58),2)</f>
        <v>0.10</v>
      </c>
      <c r="AI59" s="5" t="str">
        <f>FIXED(EXP('WinBUGS output'!W58),2)</f>
        <v>0.00</v>
      </c>
      <c r="AJ59" s="5" t="str">
        <f>FIXED(EXP('WinBUGS output'!Y58),2)</f>
        <v>18.92</v>
      </c>
    </row>
    <row r="60" spans="1:36" x14ac:dyDescent="0.25">
      <c r="A60">
        <v>4</v>
      </c>
      <c r="B60">
        <v>10</v>
      </c>
      <c r="C60" s="5" t="str">
        <f>VLOOKUP(A60,'WinBUGS output'!A:C,3,FALSE)</f>
        <v>Imipramine</v>
      </c>
      <c r="D60" s="5" t="str">
        <f>VLOOKUP(B60,'WinBUGS output'!A:C,3,FALSE)</f>
        <v>Sertraline</v>
      </c>
      <c r="E60" s="5" t="str">
        <f>FIXED('WinBUGS output'!N59,2)</f>
        <v>-0.45</v>
      </c>
      <c r="F60" s="5" t="str">
        <f>FIXED('WinBUGS output'!M59,2)</f>
        <v>-1.38</v>
      </c>
      <c r="G60" s="5" t="str">
        <f>FIXED('WinBUGS output'!O59,2)</f>
        <v>0.38</v>
      </c>
      <c r="H60" t="s">
        <v>422</v>
      </c>
      <c r="I60" t="s">
        <v>454</v>
      </c>
      <c r="J60" t="s">
        <v>455</v>
      </c>
      <c r="N60">
        <v>6</v>
      </c>
      <c r="O60">
        <v>13</v>
      </c>
      <c r="P60" s="5" t="str">
        <f>VLOOKUP('Direct lors'!N60,'WinBUGS output'!D:F,3,FALSE)</f>
        <v>Short-term psychodynamic psychotherapies</v>
      </c>
      <c r="Q60" s="5" t="str">
        <f>VLOOKUP('Direct lors'!O60,'WinBUGS output'!D:F,3,FALSE)</f>
        <v>Combined (Exercise + AD/CBT)</v>
      </c>
      <c r="R60" s="5" t="str">
        <f>FIXED('WinBUGS output'!X59,2)</f>
        <v>-1.98</v>
      </c>
      <c r="S60" s="5" t="str">
        <f>FIXED('WinBUGS output'!W59,2)</f>
        <v>-6.83</v>
      </c>
      <c r="T60" s="5" t="str">
        <f>FIXED('WinBUGS output'!Y59,2)</f>
        <v>2.27</v>
      </c>
      <c r="X60" s="5" t="str">
        <f t="shared" si="0"/>
        <v>Imipramine</v>
      </c>
      <c r="Y60" s="5" t="str">
        <f t="shared" si="1"/>
        <v>Sertraline</v>
      </c>
      <c r="Z60" s="5" t="str">
        <f>FIXED(EXP('WinBUGS output'!N59),2)</f>
        <v>0.64</v>
      </c>
      <c r="AA60" s="5" t="str">
        <f>FIXED(EXP('WinBUGS output'!M59),2)</f>
        <v>0.25</v>
      </c>
      <c r="AB60" s="5" t="str">
        <f>FIXED(EXP('WinBUGS output'!O59),2)</f>
        <v>1.47</v>
      </c>
      <c r="AF60" s="5" t="str">
        <f t="shared" si="2"/>
        <v>Short-term psychodynamic psychotherapies</v>
      </c>
      <c r="AG60" s="5" t="str">
        <f t="shared" si="3"/>
        <v>Combined (Exercise + AD/CBT)</v>
      </c>
      <c r="AH60" s="5" t="str">
        <f>FIXED(EXP('WinBUGS output'!X59),2)</f>
        <v>0.14</v>
      </c>
      <c r="AI60" s="5" t="str">
        <f>FIXED(EXP('WinBUGS output'!W59),2)</f>
        <v>0.00</v>
      </c>
      <c r="AJ60" s="5" t="str">
        <f>FIXED(EXP('WinBUGS output'!Y59),2)</f>
        <v>9.70</v>
      </c>
    </row>
    <row r="61" spans="1:36" x14ac:dyDescent="0.25">
      <c r="A61">
        <v>4</v>
      </c>
      <c r="B61">
        <v>11</v>
      </c>
      <c r="C61" s="5" t="str">
        <f>VLOOKUP(A61,'WinBUGS output'!A:C,3,FALSE)</f>
        <v>Imipramine</v>
      </c>
      <c r="D61" s="5" t="str">
        <f>VLOOKUP(B61,'WinBUGS output'!A:C,3,FALSE)</f>
        <v>Mirtazapine</v>
      </c>
      <c r="E61" s="5" t="str">
        <f>FIXED('WinBUGS output'!N60,2)</f>
        <v>-0.48</v>
      </c>
      <c r="F61" s="5" t="str">
        <f>FIXED('WinBUGS output'!M60,2)</f>
        <v>-2.88</v>
      </c>
      <c r="G61" s="5" t="str">
        <f>FIXED('WinBUGS output'!O60,2)</f>
        <v>2.07</v>
      </c>
      <c r="H61"/>
      <c r="I61"/>
      <c r="J61"/>
      <c r="N61">
        <v>7</v>
      </c>
      <c r="O61">
        <v>8</v>
      </c>
      <c r="P61" s="5" t="str">
        <f>VLOOKUP('Direct lors'!N61,'WinBUGS output'!D:F,3,FALSE)</f>
        <v>Problem solving</v>
      </c>
      <c r="Q61" s="5" t="str">
        <f>VLOOKUP('Direct lors'!O61,'WinBUGS output'!D:F,3,FALSE)</f>
        <v>Cognitive and cognitive behavioural therapies (individual)</v>
      </c>
      <c r="R61" s="5" t="str">
        <f>FIXED('WinBUGS output'!X60,2)</f>
        <v>1.87</v>
      </c>
      <c r="S61" s="5" t="str">
        <f>FIXED('WinBUGS output'!W60,2)</f>
        <v>-4.57</v>
      </c>
      <c r="T61" s="5" t="str">
        <f>FIXED('WinBUGS output'!Y60,2)</f>
        <v>6.99</v>
      </c>
      <c r="X61" s="5" t="str">
        <f t="shared" si="0"/>
        <v>Imipramine</v>
      </c>
      <c r="Y61" s="5" t="str">
        <f t="shared" si="1"/>
        <v>Mirtazapine</v>
      </c>
      <c r="Z61" s="5" t="str">
        <f>FIXED(EXP('WinBUGS output'!N60),2)</f>
        <v>0.62</v>
      </c>
      <c r="AA61" s="5" t="str">
        <f>FIXED(EXP('WinBUGS output'!M60),2)</f>
        <v>0.06</v>
      </c>
      <c r="AB61" s="5" t="str">
        <f>FIXED(EXP('WinBUGS output'!O60),2)</f>
        <v>7.92</v>
      </c>
      <c r="AF61" s="5" t="str">
        <f t="shared" si="2"/>
        <v>Problem solving</v>
      </c>
      <c r="AG61" s="5" t="str">
        <f t="shared" si="3"/>
        <v>Cognitive and cognitive behavioural therapies (individual)</v>
      </c>
      <c r="AH61" s="5" t="str">
        <f>FIXED(EXP('WinBUGS output'!X60),2)</f>
        <v>6.50</v>
      </c>
      <c r="AI61" s="5" t="str">
        <f>FIXED(EXP('WinBUGS output'!W60),2)</f>
        <v>0.01</v>
      </c>
      <c r="AJ61" s="5" t="str">
        <f>FIXED(EXP('WinBUGS output'!Y60),2)</f>
        <v>1,085.72</v>
      </c>
    </row>
    <row r="62" spans="1:36" x14ac:dyDescent="0.25">
      <c r="A62">
        <v>4</v>
      </c>
      <c r="B62">
        <v>12</v>
      </c>
      <c r="C62" s="5" t="str">
        <f>VLOOKUP(A62,'WinBUGS output'!A:C,3,FALSE)</f>
        <v>Imipramine</v>
      </c>
      <c r="D62" s="5" t="str">
        <f>VLOOKUP(B62,'WinBUGS output'!A:C,3,FALSE)</f>
        <v>Short-term psychodynamic psychotherapy individual</v>
      </c>
      <c r="E62" s="5" t="str">
        <f>FIXED('WinBUGS output'!N61,2)</f>
        <v>0.39</v>
      </c>
      <c r="F62" s="5" t="str">
        <f>FIXED('WinBUGS output'!M61,2)</f>
        <v>-2.98</v>
      </c>
      <c r="G62" s="5" t="str">
        <f>FIXED('WinBUGS output'!O61,2)</f>
        <v>4.57</v>
      </c>
      <c r="H62"/>
      <c r="I62"/>
      <c r="J62"/>
      <c r="N62">
        <v>7</v>
      </c>
      <c r="O62">
        <v>9</v>
      </c>
      <c r="P62" s="5" t="str">
        <f>VLOOKUP('Direct lors'!N62,'WinBUGS output'!D:F,3,FALSE)</f>
        <v>Problem solving</v>
      </c>
      <c r="Q62" s="5" t="str">
        <f>VLOOKUP('Direct lors'!O62,'WinBUGS output'!D:F,3,FALSE)</f>
        <v>Behavioural, cognitive, or CBT groups</v>
      </c>
      <c r="R62" s="5" t="str">
        <f>FIXED('WinBUGS output'!X61,2)</f>
        <v>0.72</v>
      </c>
      <c r="S62" s="5" t="str">
        <f>FIXED('WinBUGS output'!W61,2)</f>
        <v>-3.82</v>
      </c>
      <c r="T62" s="5" t="str">
        <f>FIXED('WinBUGS output'!Y61,2)</f>
        <v>5.05</v>
      </c>
      <c r="X62" s="5" t="str">
        <f t="shared" si="0"/>
        <v>Imipramine</v>
      </c>
      <c r="Y62" s="5" t="str">
        <f t="shared" si="1"/>
        <v>Short-term psychodynamic psychotherapy individual</v>
      </c>
      <c r="Z62" s="5" t="str">
        <f>FIXED(EXP('WinBUGS output'!N61),2)</f>
        <v>1.48</v>
      </c>
      <c r="AA62" s="5" t="str">
        <f>FIXED(EXP('WinBUGS output'!M61),2)</f>
        <v>0.05</v>
      </c>
      <c r="AB62" s="5" t="str">
        <f>FIXED(EXP('WinBUGS output'!O61),2)</f>
        <v>96.25</v>
      </c>
      <c r="AF62" s="5" t="str">
        <f t="shared" si="2"/>
        <v>Problem solving</v>
      </c>
      <c r="AG62" s="5" t="str">
        <f t="shared" si="3"/>
        <v>Behavioural, cognitive, or CBT groups</v>
      </c>
      <c r="AH62" s="5" t="str">
        <f>FIXED(EXP('WinBUGS output'!X61),2)</f>
        <v>2.06</v>
      </c>
      <c r="AI62" s="5" t="str">
        <f>FIXED(EXP('WinBUGS output'!W61),2)</f>
        <v>0.02</v>
      </c>
      <c r="AJ62" s="5" t="str">
        <f>FIXED(EXP('WinBUGS output'!Y61),2)</f>
        <v>155.87</v>
      </c>
    </row>
    <row r="63" spans="1:36" x14ac:dyDescent="0.25">
      <c r="A63">
        <v>4</v>
      </c>
      <c r="B63">
        <v>13</v>
      </c>
      <c r="C63" s="5" t="str">
        <f>VLOOKUP(A63,'WinBUGS output'!A:C,3,FALSE)</f>
        <v>Imipramine</v>
      </c>
      <c r="D63" s="5" t="str">
        <f>VLOOKUP(B63,'WinBUGS output'!A:C,3,FALSE)</f>
        <v>Problem solving individual</v>
      </c>
      <c r="E63" s="5" t="str">
        <f>FIXED('WinBUGS output'!N62,2)</f>
        <v>-3.81</v>
      </c>
      <c r="F63" s="5" t="str">
        <f>FIXED('WinBUGS output'!M62,2)</f>
        <v>-7.45</v>
      </c>
      <c r="G63" s="5" t="str">
        <f>FIXED('WinBUGS output'!O62,2)</f>
        <v>-0.75</v>
      </c>
      <c r="H63"/>
      <c r="I63"/>
      <c r="J63"/>
      <c r="N63">
        <v>7</v>
      </c>
      <c r="O63">
        <v>10</v>
      </c>
      <c r="P63" s="5" t="str">
        <f>VLOOKUP('Direct lors'!N63,'WinBUGS output'!D:F,3,FALSE)</f>
        <v>Problem solving</v>
      </c>
      <c r="Q63" s="5" t="str">
        <f>VLOOKUP('Direct lors'!O63,'WinBUGS output'!D:F,3,FALSE)</f>
        <v>Combined (Cognitive and cognitive behavioural therapies individual + AD)</v>
      </c>
      <c r="R63" s="5" t="str">
        <f>FIXED('WinBUGS output'!X62,2)</f>
        <v>1.98</v>
      </c>
      <c r="S63" s="5" t="str">
        <f>FIXED('WinBUGS output'!W62,2)</f>
        <v>-5.12</v>
      </c>
      <c r="T63" s="5" t="str">
        <f>FIXED('WinBUGS output'!Y62,2)</f>
        <v>7.12</v>
      </c>
      <c r="X63" s="5" t="str">
        <f t="shared" si="0"/>
        <v>Imipramine</v>
      </c>
      <c r="Y63" s="5" t="str">
        <f t="shared" si="1"/>
        <v>Problem solving individual</v>
      </c>
      <c r="Z63" s="5" t="str">
        <f>FIXED(EXP('WinBUGS output'!N62),2)</f>
        <v>0.02</v>
      </c>
      <c r="AA63" s="5" t="str">
        <f>FIXED(EXP('WinBUGS output'!M62),2)</f>
        <v>0.00</v>
      </c>
      <c r="AB63" s="5" t="str">
        <f>FIXED(EXP('WinBUGS output'!O62),2)</f>
        <v>0.47</v>
      </c>
      <c r="AF63" s="5" t="str">
        <f t="shared" si="2"/>
        <v>Problem solving</v>
      </c>
      <c r="AG63" s="5" t="str">
        <f t="shared" si="3"/>
        <v>Combined (Cognitive and cognitive behavioural therapies individual + AD)</v>
      </c>
      <c r="AH63" s="5" t="str">
        <f>FIXED(EXP('WinBUGS output'!X62),2)</f>
        <v>7.25</v>
      </c>
      <c r="AI63" s="5" t="str">
        <f>FIXED(EXP('WinBUGS output'!W62),2)</f>
        <v>0.01</v>
      </c>
      <c r="AJ63" s="5" t="str">
        <f>FIXED(EXP('WinBUGS output'!Y62),2)</f>
        <v>1,230.28</v>
      </c>
    </row>
    <row r="64" spans="1:36" x14ac:dyDescent="0.25">
      <c r="A64">
        <v>4</v>
      </c>
      <c r="B64">
        <v>14</v>
      </c>
      <c r="C64" s="5" t="str">
        <f>VLOOKUP(A64,'WinBUGS output'!A:C,3,FALSE)</f>
        <v>Imipramine</v>
      </c>
      <c r="D64" s="5" t="str">
        <f>VLOOKUP(B64,'WinBUGS output'!A:C,3,FALSE)</f>
        <v>CBT individual (over 15 sessions)</v>
      </c>
      <c r="E64" s="5" t="str">
        <f>FIXED('WinBUGS output'!N63,2)</f>
        <v>-1.83</v>
      </c>
      <c r="F64" s="5" t="str">
        <f>FIXED('WinBUGS output'!M63,2)</f>
        <v>-7.70</v>
      </c>
      <c r="G64" s="5" t="str">
        <f>FIXED('WinBUGS output'!O63,2)</f>
        <v>1.43</v>
      </c>
      <c r="H64" t="s">
        <v>456</v>
      </c>
      <c r="I64" t="s">
        <v>457</v>
      </c>
      <c r="J64" t="s">
        <v>417</v>
      </c>
      <c r="N64">
        <v>7</v>
      </c>
      <c r="O64">
        <v>11</v>
      </c>
      <c r="P64" s="5" t="str">
        <f>VLOOKUP('Direct lors'!N64,'WinBUGS output'!D:F,3,FALSE)</f>
        <v>Problem solving</v>
      </c>
      <c r="Q64" s="5" t="str">
        <f>VLOOKUP('Direct lors'!O64,'WinBUGS output'!D:F,3,FALSE)</f>
        <v>Combined (Problem solving + AD)</v>
      </c>
      <c r="R64" s="5" t="str">
        <f>FIXED('WinBUGS output'!X63,2)</f>
        <v>4.27</v>
      </c>
      <c r="S64" s="5" t="str">
        <f>FIXED('WinBUGS output'!W63,2)</f>
        <v>1.37</v>
      </c>
      <c r="T64" s="5" t="str">
        <f>FIXED('WinBUGS output'!Y63,2)</f>
        <v>8.08</v>
      </c>
      <c r="X64" s="5" t="str">
        <f t="shared" si="0"/>
        <v>Imipramine</v>
      </c>
      <c r="Y64" s="5" t="str">
        <f t="shared" si="1"/>
        <v>CBT individual (over 15 sessions)</v>
      </c>
      <c r="Z64" s="5" t="str">
        <f>FIXED(EXP('WinBUGS output'!N63),2)</f>
        <v>0.16</v>
      </c>
      <c r="AA64" s="5" t="str">
        <f>FIXED(EXP('WinBUGS output'!M63),2)</f>
        <v>0.00</v>
      </c>
      <c r="AB64" s="5" t="str">
        <f>FIXED(EXP('WinBUGS output'!O63),2)</f>
        <v>4.16</v>
      </c>
      <c r="AF64" s="5" t="str">
        <f t="shared" si="2"/>
        <v>Problem solving</v>
      </c>
      <c r="AG64" s="5" t="str">
        <f t="shared" si="3"/>
        <v>Combined (Problem solving + AD)</v>
      </c>
      <c r="AH64" s="5" t="str">
        <f>FIXED(EXP('WinBUGS output'!X63),2)</f>
        <v>71.74</v>
      </c>
      <c r="AI64" s="5" t="str">
        <f>FIXED(EXP('WinBUGS output'!W63),2)</f>
        <v>3.92</v>
      </c>
      <c r="AJ64" s="5" t="str">
        <f>FIXED(EXP('WinBUGS output'!Y63),2)</f>
        <v>3,238.94</v>
      </c>
    </row>
    <row r="65" spans="1:36" x14ac:dyDescent="0.25">
      <c r="A65">
        <v>4</v>
      </c>
      <c r="B65">
        <v>15</v>
      </c>
      <c r="C65" s="5" t="str">
        <f>VLOOKUP(A65,'WinBUGS output'!A:C,3,FALSE)</f>
        <v>Imipramine</v>
      </c>
      <c r="D65" s="5" t="str">
        <f>VLOOKUP(B65,'WinBUGS output'!A:C,3,FALSE)</f>
        <v>CBT group (under 15 sessions)</v>
      </c>
      <c r="E65" s="5" t="str">
        <f>FIXED('WinBUGS output'!N64,2)</f>
        <v>-3.02</v>
      </c>
      <c r="F65" s="5" t="str">
        <f>FIXED('WinBUGS output'!M64,2)</f>
        <v>-6.58</v>
      </c>
      <c r="G65" s="5" t="str">
        <f>FIXED('WinBUGS output'!O64,2)</f>
        <v>-0.61</v>
      </c>
      <c r="H65"/>
      <c r="I65"/>
      <c r="J65"/>
      <c r="N65">
        <v>7</v>
      </c>
      <c r="O65">
        <v>12</v>
      </c>
      <c r="P65" s="5" t="str">
        <f>VLOOKUP('Direct lors'!N65,'WinBUGS output'!D:F,3,FALSE)</f>
        <v>Problem solving</v>
      </c>
      <c r="Q65" s="5" t="str">
        <f>VLOOKUP('Direct lors'!O65,'WinBUGS output'!D:F,3,FALSE)</f>
        <v>Combined (Short-term psychodynamic psychotherapies + AD)</v>
      </c>
      <c r="R65" s="5" t="str">
        <f>FIXED('WinBUGS output'!X64,2)</f>
        <v>1.99</v>
      </c>
      <c r="S65" s="5" t="str">
        <f>FIXED('WinBUGS output'!W64,2)</f>
        <v>-2.96</v>
      </c>
      <c r="T65" s="5" t="str">
        <f>FIXED('WinBUGS output'!Y64,2)</f>
        <v>7.06</v>
      </c>
      <c r="X65" s="5" t="str">
        <f t="shared" si="0"/>
        <v>Imipramine</v>
      </c>
      <c r="Y65" s="5" t="str">
        <f t="shared" si="1"/>
        <v>CBT group (under 15 sessions)</v>
      </c>
      <c r="Z65" s="5" t="str">
        <f>FIXED(EXP('WinBUGS output'!N64),2)</f>
        <v>0.05</v>
      </c>
      <c r="AA65" s="5" t="str">
        <f>FIXED(EXP('WinBUGS output'!M64),2)</f>
        <v>0.00</v>
      </c>
      <c r="AB65" s="5" t="str">
        <f>FIXED(EXP('WinBUGS output'!O64),2)</f>
        <v>0.54</v>
      </c>
      <c r="AF65" s="5" t="str">
        <f t="shared" si="2"/>
        <v>Problem solving</v>
      </c>
      <c r="AG65" s="5" t="str">
        <f t="shared" si="3"/>
        <v>Combined (Short-term psychodynamic psychotherapies + AD)</v>
      </c>
      <c r="AH65" s="5" t="str">
        <f>FIXED(EXP('WinBUGS output'!X64),2)</f>
        <v>7.34</v>
      </c>
      <c r="AI65" s="5" t="str">
        <f>FIXED(EXP('WinBUGS output'!W64),2)</f>
        <v>0.05</v>
      </c>
      <c r="AJ65" s="5" t="str">
        <f>FIXED(EXP('WinBUGS output'!Y64),2)</f>
        <v>1,167.94</v>
      </c>
    </row>
    <row r="66" spans="1:36" x14ac:dyDescent="0.25">
      <c r="A66">
        <v>4</v>
      </c>
      <c r="B66">
        <v>16</v>
      </c>
      <c r="C66" s="5" t="str">
        <f>VLOOKUP(A66,'WinBUGS output'!A:C,3,FALSE)</f>
        <v>Imipramine</v>
      </c>
      <c r="D66" s="5" t="str">
        <f>VLOOKUP(B66,'WinBUGS output'!A:C,3,FALSE)</f>
        <v>CBT individual (over 15 sessions) + imipramine</v>
      </c>
      <c r="E66" s="5" t="str">
        <f>FIXED('WinBUGS output'!N65,2)</f>
        <v>-1.65</v>
      </c>
      <c r="F66" s="5" t="str">
        <f>FIXED('WinBUGS output'!M65,2)</f>
        <v>-8.10</v>
      </c>
      <c r="G66" s="5" t="str">
        <f>FIXED('WinBUGS output'!O65,2)</f>
        <v>1.50</v>
      </c>
      <c r="H66" t="s">
        <v>458</v>
      </c>
      <c r="I66" t="s">
        <v>459</v>
      </c>
      <c r="J66" t="s">
        <v>460</v>
      </c>
      <c r="N66">
        <v>7</v>
      </c>
      <c r="O66">
        <v>13</v>
      </c>
      <c r="P66" s="5" t="str">
        <f>VLOOKUP('Direct lors'!N66,'WinBUGS output'!D:F,3,FALSE)</f>
        <v>Problem solving</v>
      </c>
      <c r="Q66" s="5" t="str">
        <f>VLOOKUP('Direct lors'!O66,'WinBUGS output'!D:F,3,FALSE)</f>
        <v>Combined (Exercise + AD/CBT)</v>
      </c>
      <c r="R66" s="5" t="str">
        <f>FIXED('WinBUGS output'!X65,2)</f>
        <v>2.24</v>
      </c>
      <c r="S66" s="5" t="str">
        <f>FIXED('WinBUGS output'!W65,2)</f>
        <v>-1.85</v>
      </c>
      <c r="T66" s="5" t="str">
        <f>FIXED('WinBUGS output'!Y65,2)</f>
        <v>6.62</v>
      </c>
      <c r="X66" s="5" t="str">
        <f t="shared" si="0"/>
        <v>Imipramine</v>
      </c>
      <c r="Y66" s="5" t="str">
        <f t="shared" si="1"/>
        <v>CBT individual (over 15 sessions) + imipramine</v>
      </c>
      <c r="Z66" s="5" t="str">
        <f>FIXED(EXP('WinBUGS output'!N65),2)</f>
        <v>0.19</v>
      </c>
      <c r="AA66" s="5" t="str">
        <f>FIXED(EXP('WinBUGS output'!M65),2)</f>
        <v>0.00</v>
      </c>
      <c r="AB66" s="5" t="str">
        <f>FIXED(EXP('WinBUGS output'!O65),2)</f>
        <v>4.50</v>
      </c>
      <c r="AF66" s="5" t="str">
        <f t="shared" si="2"/>
        <v>Problem solving</v>
      </c>
      <c r="AG66" s="5" t="str">
        <f t="shared" si="3"/>
        <v>Combined (Exercise + AD/CBT)</v>
      </c>
      <c r="AH66" s="5" t="str">
        <f>FIXED(EXP('WinBUGS output'!X65),2)</f>
        <v>9.42</v>
      </c>
      <c r="AI66" s="5" t="str">
        <f>FIXED(EXP('WinBUGS output'!W65),2)</f>
        <v>0.16</v>
      </c>
      <c r="AJ66" s="5" t="str">
        <f>FIXED(EXP('WinBUGS output'!Y65),2)</f>
        <v>749.20</v>
      </c>
    </row>
    <row r="67" spans="1:36" x14ac:dyDescent="0.25">
      <c r="A67">
        <v>4</v>
      </c>
      <c r="B67">
        <v>17</v>
      </c>
      <c r="C67" s="5" t="str">
        <f>VLOOKUP(A67,'WinBUGS output'!A:C,3,FALSE)</f>
        <v>Imipramine</v>
      </c>
      <c r="D67" s="5" t="str">
        <f>VLOOKUP(B67,'WinBUGS output'!A:C,3,FALSE)</f>
        <v>Problem solving individual + any SSRI</v>
      </c>
      <c r="E67" s="5" t="str">
        <f>FIXED('WinBUGS output'!N66,2)</f>
        <v>0.49</v>
      </c>
      <c r="F67" s="5" t="str">
        <f>FIXED('WinBUGS output'!M66,2)</f>
        <v>-2.35</v>
      </c>
      <c r="G67" s="5" t="str">
        <f>FIXED('WinBUGS output'!O66,2)</f>
        <v>3.48</v>
      </c>
      <c r="H67"/>
      <c r="I67"/>
      <c r="J67"/>
      <c r="N67">
        <v>8</v>
      </c>
      <c r="O67">
        <v>9</v>
      </c>
      <c r="P67" s="5" t="str">
        <f>VLOOKUP('Direct lors'!N67,'WinBUGS output'!D:F,3,FALSE)</f>
        <v>Cognitive and cognitive behavioural therapies (individual)</v>
      </c>
      <c r="Q67" s="5" t="str">
        <f>VLOOKUP('Direct lors'!O67,'WinBUGS output'!D:F,3,FALSE)</f>
        <v>Behavioural, cognitive, or CBT groups</v>
      </c>
      <c r="R67" s="5" t="str">
        <f>FIXED('WinBUGS output'!X66,2)</f>
        <v>-1.19</v>
      </c>
      <c r="S67" s="5" t="str">
        <f>FIXED('WinBUGS output'!W66,2)</f>
        <v>-6.15</v>
      </c>
      <c r="T67" s="5" t="str">
        <f>FIXED('WinBUGS output'!Y66,2)</f>
        <v>5.11</v>
      </c>
      <c r="X67" s="5" t="str">
        <f t="shared" si="0"/>
        <v>Imipramine</v>
      </c>
      <c r="Y67" s="5" t="str">
        <f t="shared" si="1"/>
        <v>Problem solving individual + any SSRI</v>
      </c>
      <c r="Z67" s="5" t="str">
        <f>FIXED(EXP('WinBUGS output'!N66),2)</f>
        <v>1.63</v>
      </c>
      <c r="AA67" s="5" t="str">
        <f>FIXED(EXP('WinBUGS output'!M66),2)</f>
        <v>0.10</v>
      </c>
      <c r="AB67" s="5" t="str">
        <f>FIXED(EXP('WinBUGS output'!O66),2)</f>
        <v>32.43</v>
      </c>
      <c r="AF67" s="5" t="str">
        <f t="shared" si="2"/>
        <v>Cognitive and cognitive behavioural therapies (individual)</v>
      </c>
      <c r="AG67" s="5" t="str">
        <f t="shared" si="3"/>
        <v>Behavioural, cognitive, or CBT groups</v>
      </c>
      <c r="AH67" s="5" t="str">
        <f>FIXED(EXP('WinBUGS output'!X66),2)</f>
        <v>0.30</v>
      </c>
      <c r="AI67" s="5" t="str">
        <f>FIXED(EXP('WinBUGS output'!W66),2)</f>
        <v>0.00</v>
      </c>
      <c r="AJ67" s="5" t="str">
        <f>FIXED(EXP('WinBUGS output'!Y66),2)</f>
        <v>165.67</v>
      </c>
    </row>
    <row r="68" spans="1:36" x14ac:dyDescent="0.25">
      <c r="A68">
        <v>4</v>
      </c>
      <c r="B68">
        <v>18</v>
      </c>
      <c r="C68" s="5" t="str">
        <f>VLOOKUP(A68,'WinBUGS output'!A:C,3,FALSE)</f>
        <v>Imipramine</v>
      </c>
      <c r="D68" s="5" t="str">
        <f>VLOOKUP(B68,'WinBUGS output'!A:C,3,FALSE)</f>
        <v>Short-term psychodynamic psychotherapy individual + any SSRI</v>
      </c>
      <c r="E68" s="5" t="str">
        <f>FIXED('WinBUGS output'!N67,2)</f>
        <v>-1.80</v>
      </c>
      <c r="F68" s="5" t="str">
        <f>FIXED('WinBUGS output'!M67,2)</f>
        <v>-6.12</v>
      </c>
      <c r="G68" s="5" t="str">
        <f>FIXED('WinBUGS output'!O67,2)</f>
        <v>2.10</v>
      </c>
      <c r="H68"/>
      <c r="I68"/>
      <c r="J68"/>
      <c r="N68">
        <v>8</v>
      </c>
      <c r="O68">
        <v>10</v>
      </c>
      <c r="P68" s="5" t="str">
        <f>VLOOKUP('Direct lors'!N68,'WinBUGS output'!D:F,3,FALSE)</f>
        <v>Cognitive and cognitive behavioural therapies (individual)</v>
      </c>
      <c r="Q68" s="5" t="str">
        <f>VLOOKUP('Direct lors'!O68,'WinBUGS output'!D:F,3,FALSE)</f>
        <v>Combined (Cognitive and cognitive behavioural therapies individual + AD)</v>
      </c>
      <c r="R68" s="5" t="str">
        <f>FIXED('WinBUGS output'!X67,2)</f>
        <v>0.09</v>
      </c>
      <c r="S68" s="5" t="str">
        <f>FIXED('WinBUGS output'!W67,2)</f>
        <v>-6.89</v>
      </c>
      <c r="T68" s="5" t="str">
        <f>FIXED('WinBUGS output'!Y67,2)</f>
        <v>6.60</v>
      </c>
      <c r="X68" s="5" t="str">
        <f t="shared" si="0"/>
        <v>Imipramine</v>
      </c>
      <c r="Y68" s="5" t="str">
        <f t="shared" si="1"/>
        <v>Short-term psychodynamic psychotherapy individual + any SSRI</v>
      </c>
      <c r="Z68" s="5" t="str">
        <f>FIXED(EXP('WinBUGS output'!N67),2)</f>
        <v>0.16</v>
      </c>
      <c r="AA68" s="5" t="str">
        <f>FIXED(EXP('WinBUGS output'!M67),2)</f>
        <v>0.00</v>
      </c>
      <c r="AB68" s="5" t="str">
        <f>FIXED(EXP('WinBUGS output'!O67),2)</f>
        <v>8.18</v>
      </c>
      <c r="AF68" s="5" t="str">
        <f t="shared" si="2"/>
        <v>Cognitive and cognitive behavioural therapies (individual)</v>
      </c>
      <c r="AG68" s="5" t="str">
        <f t="shared" si="3"/>
        <v>Combined (Cognitive and cognitive behavioural therapies individual + AD)</v>
      </c>
      <c r="AH68" s="5" t="str">
        <f>FIXED(EXP('WinBUGS output'!X67),2)</f>
        <v>1.09</v>
      </c>
      <c r="AI68" s="5" t="str">
        <f>FIXED(EXP('WinBUGS output'!W67),2)</f>
        <v>0.00</v>
      </c>
      <c r="AJ68" s="5" t="str">
        <f>FIXED(EXP('WinBUGS output'!Y67),2)</f>
        <v>734.36</v>
      </c>
    </row>
    <row r="69" spans="1:36" x14ac:dyDescent="0.25">
      <c r="A69">
        <v>4</v>
      </c>
      <c r="B69">
        <v>19</v>
      </c>
      <c r="C69" s="5" t="str">
        <f>VLOOKUP(A69,'WinBUGS output'!A:C,3,FALSE)</f>
        <v>Imipramine</v>
      </c>
      <c r="D69" s="5" t="str">
        <f>VLOOKUP(B69,'WinBUGS output'!A:C,3,FALSE)</f>
        <v>Exercise + Sertraline</v>
      </c>
      <c r="E69" s="5" t="str">
        <f>FIXED('WinBUGS output'!N68,2)</f>
        <v>-1.56</v>
      </c>
      <c r="F69" s="5" t="str">
        <f>FIXED('WinBUGS output'!M68,2)</f>
        <v>-4.21</v>
      </c>
      <c r="G69" s="5" t="str">
        <f>FIXED('WinBUGS output'!O68,2)</f>
        <v>0.89</v>
      </c>
      <c r="H69"/>
      <c r="I69"/>
      <c r="J69"/>
      <c r="N69">
        <v>8</v>
      </c>
      <c r="O69">
        <v>11</v>
      </c>
      <c r="P69" s="5" t="str">
        <f>VLOOKUP('Direct lors'!N69,'WinBUGS output'!D:F,3,FALSE)</f>
        <v>Cognitive and cognitive behavioural therapies (individual)</v>
      </c>
      <c r="Q69" s="5" t="str">
        <f>VLOOKUP('Direct lors'!O69,'WinBUGS output'!D:F,3,FALSE)</f>
        <v>Combined (Problem solving + AD)</v>
      </c>
      <c r="R69" s="5" t="str">
        <f>FIXED('WinBUGS output'!X68,2)</f>
        <v>2.48</v>
      </c>
      <c r="S69" s="5" t="str">
        <f>FIXED('WinBUGS output'!W68,2)</f>
        <v>-2.21</v>
      </c>
      <c r="T69" s="5" t="str">
        <f>FIXED('WinBUGS output'!Y68,2)</f>
        <v>8.77</v>
      </c>
      <c r="X69" s="5" t="str">
        <f t="shared" ref="X69:X132" si="4">C69</f>
        <v>Imipramine</v>
      </c>
      <c r="Y69" s="5" t="str">
        <f t="shared" ref="Y69:Y132" si="5">D69</f>
        <v>Exercise + Sertraline</v>
      </c>
      <c r="Z69" s="5" t="str">
        <f>FIXED(EXP('WinBUGS output'!N68),2)</f>
        <v>0.21</v>
      </c>
      <c r="AA69" s="5" t="str">
        <f>FIXED(EXP('WinBUGS output'!M68),2)</f>
        <v>0.01</v>
      </c>
      <c r="AB69" s="5" t="str">
        <f>FIXED(EXP('WinBUGS output'!O68),2)</f>
        <v>2.43</v>
      </c>
      <c r="AF69" s="5" t="str">
        <f t="shared" ref="AF69:AF81" si="6">P69</f>
        <v>Cognitive and cognitive behavioural therapies (individual)</v>
      </c>
      <c r="AG69" s="5" t="str">
        <f t="shared" ref="AG69:AG81" si="7">Q69</f>
        <v>Combined (Problem solving + AD)</v>
      </c>
      <c r="AH69" s="5" t="str">
        <f>FIXED(EXP('WinBUGS output'!X68),2)</f>
        <v>11.97</v>
      </c>
      <c r="AI69" s="5" t="str">
        <f>FIXED(EXP('WinBUGS output'!W68),2)</f>
        <v>0.11</v>
      </c>
      <c r="AJ69" s="5" t="str">
        <f>FIXED(EXP('WinBUGS output'!Y68),2)</f>
        <v>6,425.31</v>
      </c>
    </row>
    <row r="70" spans="1:36" x14ac:dyDescent="0.25">
      <c r="A70">
        <v>5</v>
      </c>
      <c r="B70">
        <v>6</v>
      </c>
      <c r="C70" s="5" t="str">
        <f>VLOOKUP(A70,'WinBUGS output'!A:C,3,FALSE)</f>
        <v>Lofepramine</v>
      </c>
      <c r="D70" s="5" t="str">
        <f>VLOOKUP(B70,'WinBUGS output'!A:C,3,FALSE)</f>
        <v>Any SSRI</v>
      </c>
      <c r="E70" s="5" t="str">
        <f>FIXED('WinBUGS output'!N69,2)</f>
        <v>-1.05</v>
      </c>
      <c r="F70" s="5" t="str">
        <f>FIXED('WinBUGS output'!M69,2)</f>
        <v>-2.56</v>
      </c>
      <c r="G70" s="5" t="str">
        <f>FIXED('WinBUGS output'!O69,2)</f>
        <v>0.52</v>
      </c>
      <c r="H70"/>
      <c r="I70"/>
      <c r="J70"/>
      <c r="N70">
        <v>8</v>
      </c>
      <c r="O70">
        <v>12</v>
      </c>
      <c r="P70" s="5" t="str">
        <f>VLOOKUP('Direct lors'!N70,'WinBUGS output'!D:F,3,FALSE)</f>
        <v>Cognitive and cognitive behavioural therapies (individual)</v>
      </c>
      <c r="Q70" s="5" t="str">
        <f>VLOOKUP('Direct lors'!O70,'WinBUGS output'!D:F,3,FALSE)</f>
        <v>Combined (Short-term psychodynamic psychotherapies + AD)</v>
      </c>
      <c r="R70" s="5" t="str">
        <f>FIXED('WinBUGS output'!X69,2)</f>
        <v>0.16</v>
      </c>
      <c r="S70" s="5" t="str">
        <f>FIXED('WinBUGS output'!W69,2)</f>
        <v>-5.62</v>
      </c>
      <c r="T70" s="5" t="str">
        <f>FIXED('WinBUGS output'!Y69,2)</f>
        <v>6.94</v>
      </c>
      <c r="X70" s="5" t="str">
        <f t="shared" si="4"/>
        <v>Lofepramine</v>
      </c>
      <c r="Y70" s="5" t="str">
        <f t="shared" si="5"/>
        <v>Any SSRI</v>
      </c>
      <c r="Z70" s="5" t="str">
        <f>FIXED(EXP('WinBUGS output'!N69),2)</f>
        <v>0.35</v>
      </c>
      <c r="AA70" s="5" t="str">
        <f>FIXED(EXP('WinBUGS output'!M69),2)</f>
        <v>0.08</v>
      </c>
      <c r="AB70" s="5" t="str">
        <f>FIXED(EXP('WinBUGS output'!O69),2)</f>
        <v>1.67</v>
      </c>
      <c r="AF70" s="5" t="str">
        <f t="shared" si="6"/>
        <v>Cognitive and cognitive behavioural therapies (individual)</v>
      </c>
      <c r="AG70" s="5" t="str">
        <f t="shared" si="7"/>
        <v>Combined (Short-term psychodynamic psychotherapies + AD)</v>
      </c>
      <c r="AH70" s="5" t="str">
        <f>FIXED(EXP('WinBUGS output'!X69),2)</f>
        <v>1.17</v>
      </c>
      <c r="AI70" s="5" t="str">
        <f>FIXED(EXP('WinBUGS output'!W69),2)</f>
        <v>0.00</v>
      </c>
      <c r="AJ70" s="5" t="str">
        <f>FIXED(EXP('WinBUGS output'!Y69),2)</f>
        <v>1,028.65</v>
      </c>
    </row>
    <row r="71" spans="1:36" x14ac:dyDescent="0.25">
      <c r="A71">
        <v>5</v>
      </c>
      <c r="B71">
        <v>7</v>
      </c>
      <c r="C71" s="5" t="str">
        <f>VLOOKUP(A71,'WinBUGS output'!A:C,3,FALSE)</f>
        <v>Lofepramine</v>
      </c>
      <c r="D71" s="5" t="str">
        <f>VLOOKUP(B71,'WinBUGS output'!A:C,3,FALSE)</f>
        <v>Citalopram</v>
      </c>
      <c r="E71" s="5" t="str">
        <f>FIXED('WinBUGS output'!N70,2)</f>
        <v>-1.07</v>
      </c>
      <c r="F71" s="5" t="str">
        <f>FIXED('WinBUGS output'!M70,2)</f>
        <v>-2.45</v>
      </c>
      <c r="G71" s="5" t="str">
        <f>FIXED('WinBUGS output'!O70,2)</f>
        <v>0.36</v>
      </c>
      <c r="H71"/>
      <c r="I71"/>
      <c r="J71"/>
      <c r="N71">
        <v>8</v>
      </c>
      <c r="O71">
        <v>13</v>
      </c>
      <c r="P71" s="5" t="str">
        <f>VLOOKUP('Direct lors'!N71,'WinBUGS output'!D:F,3,FALSE)</f>
        <v>Cognitive and cognitive behavioural therapies (individual)</v>
      </c>
      <c r="Q71" s="5" t="str">
        <f>VLOOKUP('Direct lors'!O71,'WinBUGS output'!D:F,3,FALSE)</f>
        <v>Combined (Exercise + AD/CBT)</v>
      </c>
      <c r="R71" s="5" t="str">
        <f>FIXED('WinBUGS output'!X70,2)</f>
        <v>0.36</v>
      </c>
      <c r="S71" s="5" t="str">
        <f>FIXED('WinBUGS output'!W70,2)</f>
        <v>-4.03</v>
      </c>
      <c r="T71" s="5" t="str">
        <f>FIXED('WinBUGS output'!Y70,2)</f>
        <v>6.52</v>
      </c>
      <c r="X71" s="5" t="str">
        <f t="shared" si="4"/>
        <v>Lofepramine</v>
      </c>
      <c r="Y71" s="5" t="str">
        <f t="shared" si="5"/>
        <v>Citalopram</v>
      </c>
      <c r="Z71" s="5" t="str">
        <f>FIXED(EXP('WinBUGS output'!N70),2)</f>
        <v>0.34</v>
      </c>
      <c r="AA71" s="5" t="str">
        <f>FIXED(EXP('WinBUGS output'!M70),2)</f>
        <v>0.09</v>
      </c>
      <c r="AB71" s="5" t="str">
        <f>FIXED(EXP('WinBUGS output'!O70),2)</f>
        <v>1.43</v>
      </c>
      <c r="AF71" s="5" t="str">
        <f t="shared" si="6"/>
        <v>Cognitive and cognitive behavioural therapies (individual)</v>
      </c>
      <c r="AG71" s="5" t="str">
        <f t="shared" si="7"/>
        <v>Combined (Exercise + AD/CBT)</v>
      </c>
      <c r="AH71" s="5" t="str">
        <f>FIXED(EXP('WinBUGS output'!X70),2)</f>
        <v>1.44</v>
      </c>
      <c r="AI71" s="5" t="str">
        <f>FIXED(EXP('WinBUGS output'!W70),2)</f>
        <v>0.02</v>
      </c>
      <c r="AJ71" s="5" t="str">
        <f>FIXED(EXP('WinBUGS output'!Y70),2)</f>
        <v>679.26</v>
      </c>
    </row>
    <row r="72" spans="1:36" x14ac:dyDescent="0.25">
      <c r="A72">
        <v>5</v>
      </c>
      <c r="B72">
        <v>8</v>
      </c>
      <c r="C72" s="5" t="str">
        <f>VLOOKUP(A72,'WinBUGS output'!A:C,3,FALSE)</f>
        <v>Lofepramine</v>
      </c>
      <c r="D72" s="5" t="str">
        <f>VLOOKUP(B72,'WinBUGS output'!A:C,3,FALSE)</f>
        <v>Escitalopram</v>
      </c>
      <c r="E72" s="5" t="str">
        <f>FIXED('WinBUGS output'!N71,2)</f>
        <v>-1.26</v>
      </c>
      <c r="F72" s="5" t="str">
        <f>FIXED('WinBUGS output'!M71,2)</f>
        <v>-2.56</v>
      </c>
      <c r="G72" s="5" t="str">
        <f>FIXED('WinBUGS output'!O71,2)</f>
        <v>0.13</v>
      </c>
      <c r="H72"/>
      <c r="I72"/>
      <c r="J72"/>
      <c r="N72">
        <v>9</v>
      </c>
      <c r="O72">
        <v>10</v>
      </c>
      <c r="P72" s="5" t="str">
        <f>VLOOKUP('Direct lors'!N72,'WinBUGS output'!D:F,3,FALSE)</f>
        <v>Behavioural, cognitive, or CBT groups</v>
      </c>
      <c r="Q72" s="5" t="str">
        <f>VLOOKUP('Direct lors'!O72,'WinBUGS output'!D:F,3,FALSE)</f>
        <v>Combined (Cognitive and cognitive behavioural therapies individual + AD)</v>
      </c>
      <c r="R72" s="5" t="str">
        <f>FIXED('WinBUGS output'!X71,2)</f>
        <v>1.31</v>
      </c>
      <c r="S72" s="5" t="str">
        <f>FIXED('WinBUGS output'!W71,2)</f>
        <v>-5.45</v>
      </c>
      <c r="T72" s="5" t="str">
        <f>FIXED('WinBUGS output'!Y71,2)</f>
        <v>6.17</v>
      </c>
      <c r="X72" s="5" t="str">
        <f t="shared" si="4"/>
        <v>Lofepramine</v>
      </c>
      <c r="Y72" s="5" t="str">
        <f t="shared" si="5"/>
        <v>Escitalopram</v>
      </c>
      <c r="Z72" s="5" t="str">
        <f>FIXED(EXP('WinBUGS output'!N71),2)</f>
        <v>0.29</v>
      </c>
      <c r="AA72" s="5" t="str">
        <f>FIXED(EXP('WinBUGS output'!M71),2)</f>
        <v>0.08</v>
      </c>
      <c r="AB72" s="5" t="str">
        <f>FIXED(EXP('WinBUGS output'!O71),2)</f>
        <v>1.14</v>
      </c>
      <c r="AF72" s="5" t="str">
        <f t="shared" si="6"/>
        <v>Behavioural, cognitive, or CBT groups</v>
      </c>
      <c r="AG72" s="5" t="str">
        <f t="shared" si="7"/>
        <v>Combined (Cognitive and cognitive behavioural therapies individual + AD)</v>
      </c>
      <c r="AH72" s="5" t="str">
        <f>FIXED(EXP('WinBUGS output'!X71),2)</f>
        <v>3.69</v>
      </c>
      <c r="AI72" s="5" t="str">
        <f>FIXED(EXP('WinBUGS output'!W71),2)</f>
        <v>0.00</v>
      </c>
      <c r="AJ72" s="5" t="str">
        <f>FIXED(EXP('WinBUGS output'!Y71),2)</f>
        <v>479.14</v>
      </c>
    </row>
    <row r="73" spans="1:36" x14ac:dyDescent="0.25">
      <c r="A73">
        <v>5</v>
      </c>
      <c r="B73">
        <v>9</v>
      </c>
      <c r="C73" s="5" t="str">
        <f>VLOOKUP(A73,'WinBUGS output'!A:C,3,FALSE)</f>
        <v>Lofepramine</v>
      </c>
      <c r="D73" s="5" t="str">
        <f>VLOOKUP(B73,'WinBUGS output'!A:C,3,FALSE)</f>
        <v>Fluoxetine</v>
      </c>
      <c r="E73" s="5" t="str">
        <f>FIXED('WinBUGS output'!N72,2)</f>
        <v>-1.30</v>
      </c>
      <c r="F73" s="5" t="str">
        <f>FIXED('WinBUGS output'!M72,2)</f>
        <v>-2.51</v>
      </c>
      <c r="G73" s="5" t="str">
        <f>FIXED('WinBUGS output'!O72,2)</f>
        <v>0.00</v>
      </c>
      <c r="H73"/>
      <c r="I73"/>
      <c r="J73"/>
      <c r="N73">
        <v>9</v>
      </c>
      <c r="O73">
        <v>11</v>
      </c>
      <c r="P73" s="5" t="str">
        <f>VLOOKUP('Direct lors'!N73,'WinBUGS output'!D:F,3,FALSE)</f>
        <v>Behavioural, cognitive, or CBT groups</v>
      </c>
      <c r="Q73" s="5" t="str">
        <f>VLOOKUP('Direct lors'!O73,'WinBUGS output'!D:F,3,FALSE)</f>
        <v>Combined (Problem solving + AD)</v>
      </c>
      <c r="R73" s="5" t="str">
        <f>FIXED('WinBUGS output'!X72,2)</f>
        <v>3.60</v>
      </c>
      <c r="S73" s="5" t="str">
        <f>FIXED('WinBUGS output'!W72,2)</f>
        <v>-0.23</v>
      </c>
      <c r="T73" s="5" t="str">
        <f>FIXED('WinBUGS output'!Y72,2)</f>
        <v>8.08</v>
      </c>
      <c r="X73" s="5" t="str">
        <f t="shared" si="4"/>
        <v>Lofepramine</v>
      </c>
      <c r="Y73" s="5" t="str">
        <f t="shared" si="5"/>
        <v>Fluoxetine</v>
      </c>
      <c r="Z73" s="5" t="str">
        <f>FIXED(EXP('WinBUGS output'!N72),2)</f>
        <v>0.27</v>
      </c>
      <c r="AA73" s="5" t="str">
        <f>FIXED(EXP('WinBUGS output'!M72),2)</f>
        <v>0.08</v>
      </c>
      <c r="AB73" s="5" t="str">
        <f>FIXED(EXP('WinBUGS output'!O72),2)</f>
        <v>1.00</v>
      </c>
      <c r="AF73" s="5" t="str">
        <f t="shared" si="6"/>
        <v>Behavioural, cognitive, or CBT groups</v>
      </c>
      <c r="AG73" s="5" t="str">
        <f t="shared" si="7"/>
        <v>Combined (Problem solving + AD)</v>
      </c>
      <c r="AH73" s="5" t="str">
        <f>FIXED(EXP('WinBUGS output'!X72),2)</f>
        <v>36.71</v>
      </c>
      <c r="AI73" s="5" t="str">
        <f>FIXED(EXP('WinBUGS output'!W72),2)</f>
        <v>0.79</v>
      </c>
      <c r="AJ73" s="5" t="str">
        <f>FIXED(EXP('WinBUGS output'!Y72),2)</f>
        <v>3,222.78</v>
      </c>
    </row>
    <row r="74" spans="1:36" x14ac:dyDescent="0.25">
      <c r="A74">
        <v>5</v>
      </c>
      <c r="B74">
        <v>10</v>
      </c>
      <c r="C74" s="5" t="str">
        <f>VLOOKUP(A74,'WinBUGS output'!A:C,3,FALSE)</f>
        <v>Lofepramine</v>
      </c>
      <c r="D74" s="5" t="str">
        <f>VLOOKUP(B74,'WinBUGS output'!A:C,3,FALSE)</f>
        <v>Sertraline</v>
      </c>
      <c r="E74" s="5" t="str">
        <f>FIXED('WinBUGS output'!N73,2)</f>
        <v>-0.61</v>
      </c>
      <c r="F74" s="5" t="str">
        <f>FIXED('WinBUGS output'!M73,2)</f>
        <v>-1.80</v>
      </c>
      <c r="G74" s="5" t="str">
        <f>FIXED('WinBUGS output'!O73,2)</f>
        <v>0.62</v>
      </c>
      <c r="H74"/>
      <c r="I74"/>
      <c r="J74"/>
      <c r="N74">
        <v>9</v>
      </c>
      <c r="O74">
        <v>12</v>
      </c>
      <c r="P74" s="5" t="str">
        <f>VLOOKUP('Direct lors'!N74,'WinBUGS output'!D:F,3,FALSE)</f>
        <v>Behavioural, cognitive, or CBT groups</v>
      </c>
      <c r="Q74" s="5" t="str">
        <f>VLOOKUP('Direct lors'!O74,'WinBUGS output'!D:F,3,FALSE)</f>
        <v>Combined (Short-term psychodynamic psychotherapies + AD)</v>
      </c>
      <c r="R74" s="5" t="str">
        <f>FIXED('WinBUGS output'!X73,2)</f>
        <v>1.32</v>
      </c>
      <c r="S74" s="5" t="str">
        <f>FIXED('WinBUGS output'!W73,2)</f>
        <v>-3.63</v>
      </c>
      <c r="T74" s="5" t="str">
        <f>FIXED('WinBUGS output'!Y73,2)</f>
        <v>6.40</v>
      </c>
      <c r="X74" s="5" t="str">
        <f t="shared" si="4"/>
        <v>Lofepramine</v>
      </c>
      <c r="Y74" s="5" t="str">
        <f t="shared" si="5"/>
        <v>Sertraline</v>
      </c>
      <c r="Z74" s="5" t="str">
        <f>FIXED(EXP('WinBUGS output'!N73),2)</f>
        <v>0.54</v>
      </c>
      <c r="AA74" s="5" t="str">
        <f>FIXED(EXP('WinBUGS output'!M73),2)</f>
        <v>0.17</v>
      </c>
      <c r="AB74" s="5" t="str">
        <f>FIXED(EXP('WinBUGS output'!O73),2)</f>
        <v>1.87</v>
      </c>
      <c r="AF74" s="5" t="str">
        <f t="shared" si="6"/>
        <v>Behavioural, cognitive, or CBT groups</v>
      </c>
      <c r="AG74" s="5" t="str">
        <f t="shared" si="7"/>
        <v>Combined (Short-term psychodynamic psychotherapies + AD)</v>
      </c>
      <c r="AH74" s="5" t="str">
        <f>FIXED(EXP('WinBUGS output'!X73),2)</f>
        <v>3.75</v>
      </c>
      <c r="AI74" s="5" t="str">
        <f>FIXED(EXP('WinBUGS output'!W73),2)</f>
        <v>0.03</v>
      </c>
      <c r="AJ74" s="5" t="str">
        <f>FIXED(EXP('WinBUGS output'!Y73),2)</f>
        <v>601.24</v>
      </c>
    </row>
    <row r="75" spans="1:36" x14ac:dyDescent="0.25">
      <c r="A75">
        <v>5</v>
      </c>
      <c r="B75">
        <v>11</v>
      </c>
      <c r="C75" s="5" t="str">
        <f>VLOOKUP(A75,'WinBUGS output'!A:C,3,FALSE)</f>
        <v>Lofepramine</v>
      </c>
      <c r="D75" s="5" t="str">
        <f>VLOOKUP(B75,'WinBUGS output'!A:C,3,FALSE)</f>
        <v>Mirtazapine</v>
      </c>
      <c r="E75" s="5" t="str">
        <f>FIXED('WinBUGS output'!N74,2)</f>
        <v>-0.64</v>
      </c>
      <c r="F75" s="5" t="str">
        <f>FIXED('WinBUGS output'!M74,2)</f>
        <v>-3.15</v>
      </c>
      <c r="G75" s="5" t="str">
        <f>FIXED('WinBUGS output'!O74,2)</f>
        <v>2.09</v>
      </c>
      <c r="H75"/>
      <c r="I75"/>
      <c r="J75"/>
      <c r="N75">
        <v>9</v>
      </c>
      <c r="O75">
        <v>13</v>
      </c>
      <c r="P75" s="5" t="str">
        <f>VLOOKUP('Direct lors'!N75,'WinBUGS output'!D:F,3,FALSE)</f>
        <v>Behavioural, cognitive, or CBT groups</v>
      </c>
      <c r="Q75" s="5" t="str">
        <f>VLOOKUP('Direct lors'!O75,'WinBUGS output'!D:F,3,FALSE)</f>
        <v>Combined (Exercise + AD/CBT)</v>
      </c>
      <c r="R75" s="5" t="str">
        <f>FIXED('WinBUGS output'!X74,2)</f>
        <v>1.54</v>
      </c>
      <c r="S75" s="5" t="str">
        <f>FIXED('WinBUGS output'!W74,2)</f>
        <v>-2.07</v>
      </c>
      <c r="T75" s="5" t="str">
        <f>FIXED('WinBUGS output'!Y74,2)</f>
        <v>5.72</v>
      </c>
      <c r="X75" s="5" t="str">
        <f t="shared" si="4"/>
        <v>Lofepramine</v>
      </c>
      <c r="Y75" s="5" t="str">
        <f t="shared" si="5"/>
        <v>Mirtazapine</v>
      </c>
      <c r="Z75" s="5" t="str">
        <f>FIXED(EXP('WinBUGS output'!N74),2)</f>
        <v>0.53</v>
      </c>
      <c r="AA75" s="5" t="str">
        <f>FIXED(EXP('WinBUGS output'!M74),2)</f>
        <v>0.04</v>
      </c>
      <c r="AB75" s="5" t="str">
        <f>FIXED(EXP('WinBUGS output'!O74),2)</f>
        <v>8.08</v>
      </c>
      <c r="AF75" s="5" t="str">
        <f t="shared" si="6"/>
        <v>Behavioural, cognitive, or CBT groups</v>
      </c>
      <c r="AG75" s="5" t="str">
        <f t="shared" si="7"/>
        <v>Combined (Exercise + AD/CBT)</v>
      </c>
      <c r="AH75" s="5" t="str">
        <f>FIXED(EXP('WinBUGS output'!X74),2)</f>
        <v>4.64</v>
      </c>
      <c r="AI75" s="5" t="str">
        <f>FIXED(EXP('WinBUGS output'!W74),2)</f>
        <v>0.13</v>
      </c>
      <c r="AJ75" s="5" t="str">
        <f>FIXED(EXP('WinBUGS output'!Y74),2)</f>
        <v>304.30</v>
      </c>
    </row>
    <row r="76" spans="1:36" x14ac:dyDescent="0.25">
      <c r="A76">
        <v>5</v>
      </c>
      <c r="B76">
        <v>12</v>
      </c>
      <c r="C76" s="5" t="str">
        <f>VLOOKUP(A76,'WinBUGS output'!A:C,3,FALSE)</f>
        <v>Lofepramine</v>
      </c>
      <c r="D76" s="5" t="str">
        <f>VLOOKUP(B76,'WinBUGS output'!A:C,3,FALSE)</f>
        <v>Short-term psychodynamic psychotherapy individual</v>
      </c>
      <c r="E76" s="5" t="str">
        <f>FIXED('WinBUGS output'!N75,2)</f>
        <v>0.24</v>
      </c>
      <c r="F76" s="5" t="str">
        <f>FIXED('WinBUGS output'!M75,2)</f>
        <v>-3.23</v>
      </c>
      <c r="G76" s="5" t="str">
        <f>FIXED('WinBUGS output'!O75,2)</f>
        <v>4.50</v>
      </c>
      <c r="H76"/>
      <c r="I76"/>
      <c r="J76"/>
      <c r="N76">
        <v>10</v>
      </c>
      <c r="O76">
        <v>11</v>
      </c>
      <c r="P76" s="5" t="str">
        <f>VLOOKUP('Direct lors'!N76,'WinBUGS output'!D:F,3,FALSE)</f>
        <v>Combined (Cognitive and cognitive behavioural therapies individual + AD)</v>
      </c>
      <c r="Q76" s="5" t="str">
        <f>VLOOKUP('Direct lors'!O76,'WinBUGS output'!D:F,3,FALSE)</f>
        <v>Combined (Problem solving + AD)</v>
      </c>
      <c r="R76" s="5" t="str">
        <f>FIXED('WinBUGS output'!X75,2)</f>
        <v>2.30</v>
      </c>
      <c r="S76" s="5" t="str">
        <f>FIXED('WinBUGS output'!W75,2)</f>
        <v>-2.25</v>
      </c>
      <c r="T76" s="5" t="str">
        <f>FIXED('WinBUGS output'!Y75,2)</f>
        <v>9.28</v>
      </c>
      <c r="X76" s="5" t="str">
        <f t="shared" si="4"/>
        <v>Lofepramine</v>
      </c>
      <c r="Y76" s="5" t="str">
        <f t="shared" si="5"/>
        <v>Short-term psychodynamic psychotherapy individual</v>
      </c>
      <c r="Z76" s="5" t="str">
        <f>FIXED(EXP('WinBUGS output'!N75),2)</f>
        <v>1.28</v>
      </c>
      <c r="AA76" s="5" t="str">
        <f>FIXED(EXP('WinBUGS output'!M75),2)</f>
        <v>0.04</v>
      </c>
      <c r="AB76" s="5" t="str">
        <f>FIXED(EXP('WinBUGS output'!O75),2)</f>
        <v>89.57</v>
      </c>
      <c r="AF76" s="5" t="str">
        <f t="shared" si="6"/>
        <v>Combined (Cognitive and cognitive behavioural therapies individual + AD)</v>
      </c>
      <c r="AG76" s="5" t="str">
        <f t="shared" si="7"/>
        <v>Combined (Problem solving + AD)</v>
      </c>
      <c r="AH76" s="5" t="str">
        <f>FIXED(EXP('WinBUGS output'!X75),2)</f>
        <v>9.94</v>
      </c>
      <c r="AI76" s="5" t="str">
        <f>FIXED(EXP('WinBUGS output'!W75),2)</f>
        <v>0.11</v>
      </c>
      <c r="AJ76" s="5" t="str">
        <f>FIXED(EXP('WinBUGS output'!Y75),2)</f>
        <v>10,742.90</v>
      </c>
    </row>
    <row r="77" spans="1:36" x14ac:dyDescent="0.25">
      <c r="A77">
        <v>5</v>
      </c>
      <c r="B77">
        <v>13</v>
      </c>
      <c r="C77" s="5" t="str">
        <f>VLOOKUP(A77,'WinBUGS output'!A:C,3,FALSE)</f>
        <v>Lofepramine</v>
      </c>
      <c r="D77" s="5" t="str">
        <f>VLOOKUP(B77,'WinBUGS output'!A:C,3,FALSE)</f>
        <v>Problem solving individual</v>
      </c>
      <c r="E77" s="5" t="str">
        <f>FIXED('WinBUGS output'!N76,2)</f>
        <v>-3.95</v>
      </c>
      <c r="F77" s="5" t="str">
        <f>FIXED('WinBUGS output'!M76,2)</f>
        <v>-7.69</v>
      </c>
      <c r="G77" s="5" t="str">
        <f>FIXED('WinBUGS output'!O76,2)</f>
        <v>-0.75</v>
      </c>
      <c r="H77"/>
      <c r="I77"/>
      <c r="J77"/>
      <c r="N77">
        <v>10</v>
      </c>
      <c r="O77">
        <v>12</v>
      </c>
      <c r="P77" s="5" t="str">
        <f>VLOOKUP('Direct lors'!N77,'WinBUGS output'!D:F,3,FALSE)</f>
        <v>Combined (Cognitive and cognitive behavioural therapies individual + AD)</v>
      </c>
      <c r="Q77" s="5" t="str">
        <f>VLOOKUP('Direct lors'!O77,'WinBUGS output'!D:F,3,FALSE)</f>
        <v>Combined (Short-term psychodynamic psychotherapies + AD)</v>
      </c>
      <c r="R77" s="5" t="str">
        <f>FIXED('WinBUGS output'!X76,2)</f>
        <v>0.06</v>
      </c>
      <c r="S77" s="5" t="str">
        <f>FIXED('WinBUGS output'!W76,2)</f>
        <v>-5.66</v>
      </c>
      <c r="T77" s="5" t="str">
        <f>FIXED('WinBUGS output'!Y76,2)</f>
        <v>7.20</v>
      </c>
      <c r="X77" s="5" t="str">
        <f t="shared" si="4"/>
        <v>Lofepramine</v>
      </c>
      <c r="Y77" s="5" t="str">
        <f t="shared" si="5"/>
        <v>Problem solving individual</v>
      </c>
      <c r="Z77" s="5" t="str">
        <f>FIXED(EXP('WinBUGS output'!N76),2)</f>
        <v>0.02</v>
      </c>
      <c r="AA77" s="5" t="str">
        <f>FIXED(EXP('WinBUGS output'!M76),2)</f>
        <v>0.00</v>
      </c>
      <c r="AB77" s="5" t="str">
        <f>FIXED(EXP('WinBUGS output'!O76),2)</f>
        <v>0.47</v>
      </c>
      <c r="AF77" s="5" t="str">
        <f t="shared" si="6"/>
        <v>Combined (Cognitive and cognitive behavioural therapies individual + AD)</v>
      </c>
      <c r="AG77" s="5" t="str">
        <f t="shared" si="7"/>
        <v>Combined (Short-term psychodynamic psychotherapies + AD)</v>
      </c>
      <c r="AH77" s="5" t="str">
        <f>FIXED(EXP('WinBUGS output'!X76),2)</f>
        <v>1.06</v>
      </c>
      <c r="AI77" s="5" t="str">
        <f>FIXED(EXP('WinBUGS output'!W76),2)</f>
        <v>0.00</v>
      </c>
      <c r="AJ77" s="5" t="str">
        <f>FIXED(EXP('WinBUGS output'!Y76),2)</f>
        <v>1,344.80</v>
      </c>
    </row>
    <row r="78" spans="1:36" x14ac:dyDescent="0.25">
      <c r="A78">
        <v>5</v>
      </c>
      <c r="B78">
        <v>14</v>
      </c>
      <c r="C78" s="5" t="str">
        <f>VLOOKUP(A78,'WinBUGS output'!A:C,3,FALSE)</f>
        <v>Lofepramine</v>
      </c>
      <c r="D78" s="5" t="str">
        <f>VLOOKUP(B78,'WinBUGS output'!A:C,3,FALSE)</f>
        <v>CBT individual (over 15 sessions)</v>
      </c>
      <c r="E78" s="5" t="str">
        <f>FIXED('WinBUGS output'!N77,2)</f>
        <v>-2.00</v>
      </c>
      <c r="F78" s="5" t="str">
        <f>FIXED('WinBUGS output'!M77,2)</f>
        <v>-7.89</v>
      </c>
      <c r="G78" s="5" t="str">
        <f>FIXED('WinBUGS output'!O77,2)</f>
        <v>1.47</v>
      </c>
      <c r="H78"/>
      <c r="I78"/>
      <c r="J78"/>
      <c r="N78">
        <v>10</v>
      </c>
      <c r="O78">
        <v>13</v>
      </c>
      <c r="P78" s="5" t="str">
        <f>VLOOKUP('Direct lors'!N78,'WinBUGS output'!D:F,3,FALSE)</f>
        <v>Combined (Cognitive and cognitive behavioural therapies individual + AD)</v>
      </c>
      <c r="Q78" s="5" t="str">
        <f>VLOOKUP('Direct lors'!O78,'WinBUGS output'!D:F,3,FALSE)</f>
        <v>Combined (Exercise + AD/CBT)</v>
      </c>
      <c r="R78" s="5" t="str">
        <f>FIXED('WinBUGS output'!X77,2)</f>
        <v>0.21</v>
      </c>
      <c r="S78" s="5" t="str">
        <f>FIXED('WinBUGS output'!W77,2)</f>
        <v>-4.22</v>
      </c>
      <c r="T78" s="5" t="str">
        <f>FIXED('WinBUGS output'!Y77,2)</f>
        <v>7.00</v>
      </c>
      <c r="X78" s="5" t="str">
        <f t="shared" si="4"/>
        <v>Lofepramine</v>
      </c>
      <c r="Y78" s="5" t="str">
        <f t="shared" si="5"/>
        <v>CBT individual (over 15 sessions)</v>
      </c>
      <c r="Z78" s="5" t="str">
        <f>FIXED(EXP('WinBUGS output'!N77),2)</f>
        <v>0.14</v>
      </c>
      <c r="AA78" s="5" t="str">
        <f>FIXED(EXP('WinBUGS output'!M77),2)</f>
        <v>0.00</v>
      </c>
      <c r="AB78" s="5" t="str">
        <f>FIXED(EXP('WinBUGS output'!O77),2)</f>
        <v>4.36</v>
      </c>
      <c r="AF78" s="5" t="str">
        <f t="shared" si="6"/>
        <v>Combined (Cognitive and cognitive behavioural therapies individual + AD)</v>
      </c>
      <c r="AG78" s="5" t="str">
        <f t="shared" si="7"/>
        <v>Combined (Exercise + AD/CBT)</v>
      </c>
      <c r="AH78" s="5" t="str">
        <f>FIXED(EXP('WinBUGS output'!X77),2)</f>
        <v>1.23</v>
      </c>
      <c r="AI78" s="5" t="str">
        <f>FIXED(EXP('WinBUGS output'!W77),2)</f>
        <v>0.01</v>
      </c>
      <c r="AJ78" s="5" t="str">
        <f>FIXED(EXP('WinBUGS output'!Y77),2)</f>
        <v>1,091.16</v>
      </c>
    </row>
    <row r="79" spans="1:36" x14ac:dyDescent="0.25">
      <c r="A79">
        <v>5</v>
      </c>
      <c r="B79">
        <v>15</v>
      </c>
      <c r="C79" s="5" t="str">
        <f>VLOOKUP(A79,'WinBUGS output'!A:C,3,FALSE)</f>
        <v>Lofepramine</v>
      </c>
      <c r="D79" s="5" t="str">
        <f>VLOOKUP(B79,'WinBUGS output'!A:C,3,FALSE)</f>
        <v>CBT group (under 15 sessions)</v>
      </c>
      <c r="E79" s="5" t="str">
        <f>FIXED('WinBUGS output'!N78,2)</f>
        <v>-3.18</v>
      </c>
      <c r="F79" s="5" t="str">
        <f>FIXED('WinBUGS output'!M78,2)</f>
        <v>-6.82</v>
      </c>
      <c r="G79" s="5" t="str">
        <f>FIXED('WinBUGS output'!O78,2)</f>
        <v>-0.60</v>
      </c>
      <c r="H79"/>
      <c r="I79"/>
      <c r="J79"/>
      <c r="N79">
        <v>11</v>
      </c>
      <c r="O79">
        <v>12</v>
      </c>
      <c r="P79" s="5" t="str">
        <f>VLOOKUP('Direct lors'!N79,'WinBUGS output'!D:F,3,FALSE)</f>
        <v>Combined (Problem solving + AD)</v>
      </c>
      <c r="Q79" s="5" t="str">
        <f>VLOOKUP('Direct lors'!O79,'WinBUGS output'!D:F,3,FALSE)</f>
        <v>Combined (Short-term psychodynamic psychotherapies + AD)</v>
      </c>
      <c r="R79" s="5" t="str">
        <f>FIXED('WinBUGS output'!X78,2)</f>
        <v>-2.34</v>
      </c>
      <c r="S79" s="5" t="str">
        <f>FIXED('WinBUGS output'!W78,2)</f>
        <v>-7.27</v>
      </c>
      <c r="T79" s="5" t="str">
        <f>FIXED('WinBUGS output'!Y78,2)</f>
        <v>2.34</v>
      </c>
      <c r="X79" s="5" t="str">
        <f t="shared" si="4"/>
        <v>Lofepramine</v>
      </c>
      <c r="Y79" s="5" t="str">
        <f t="shared" si="5"/>
        <v>CBT group (under 15 sessions)</v>
      </c>
      <c r="Z79" s="5" t="str">
        <f>FIXED(EXP('WinBUGS output'!N78),2)</f>
        <v>0.04</v>
      </c>
      <c r="AA79" s="5" t="str">
        <f>FIXED(EXP('WinBUGS output'!M78),2)</f>
        <v>0.00</v>
      </c>
      <c r="AB79" s="5" t="str">
        <f>FIXED(EXP('WinBUGS output'!O78),2)</f>
        <v>0.55</v>
      </c>
      <c r="AF79" s="5" t="str">
        <f t="shared" si="6"/>
        <v>Combined (Problem solving + AD)</v>
      </c>
      <c r="AG79" s="5" t="str">
        <f t="shared" si="7"/>
        <v>Combined (Short-term psychodynamic psychotherapies + AD)</v>
      </c>
      <c r="AH79" s="5" t="str">
        <f>FIXED(EXP('WinBUGS output'!X78),2)</f>
        <v>0.10</v>
      </c>
      <c r="AI79" s="5" t="str">
        <f>FIXED(EXP('WinBUGS output'!W78),2)</f>
        <v>0.00</v>
      </c>
      <c r="AJ79" s="5" t="str">
        <f>FIXED(EXP('WinBUGS output'!Y78),2)</f>
        <v>10.38</v>
      </c>
    </row>
    <row r="80" spans="1:36" x14ac:dyDescent="0.25">
      <c r="A80">
        <v>5</v>
      </c>
      <c r="B80">
        <v>16</v>
      </c>
      <c r="C80" s="5" t="str">
        <f>VLOOKUP(A80,'WinBUGS output'!A:C,3,FALSE)</f>
        <v>Lofepramine</v>
      </c>
      <c r="D80" s="5" t="str">
        <f>VLOOKUP(B80,'WinBUGS output'!A:C,3,FALSE)</f>
        <v>CBT individual (over 15 sessions) + imipramine</v>
      </c>
      <c r="E80" s="5" t="str">
        <f>FIXED('WinBUGS output'!N79,2)</f>
        <v>-1.82</v>
      </c>
      <c r="F80" s="5" t="str">
        <f>FIXED('WinBUGS output'!M79,2)</f>
        <v>-8.33</v>
      </c>
      <c r="G80" s="5" t="str">
        <f>FIXED('WinBUGS output'!O79,2)</f>
        <v>1.56</v>
      </c>
      <c r="H80"/>
      <c r="I80"/>
      <c r="J80"/>
      <c r="N80">
        <v>11</v>
      </c>
      <c r="O80">
        <v>13</v>
      </c>
      <c r="P80" s="5" t="str">
        <f>VLOOKUP('Direct lors'!N80,'WinBUGS output'!D:F,3,FALSE)</f>
        <v>Combined (Problem solving + AD)</v>
      </c>
      <c r="Q80" s="5" t="str">
        <f>VLOOKUP('Direct lors'!O80,'WinBUGS output'!D:F,3,FALSE)</f>
        <v>Combined (Exercise + AD/CBT)</v>
      </c>
      <c r="R80" s="5" t="str">
        <f>FIXED('WinBUGS output'!X79,2)</f>
        <v>-2.06</v>
      </c>
      <c r="S80" s="5" t="str">
        <f>FIXED('WinBUGS output'!W79,2)</f>
        <v>-6.09</v>
      </c>
      <c r="T80" s="5" t="str">
        <f>FIXED('WinBUGS output'!Y79,2)</f>
        <v>1.72</v>
      </c>
      <c r="X80" s="5" t="str">
        <f t="shared" si="4"/>
        <v>Lofepramine</v>
      </c>
      <c r="Y80" s="5" t="str">
        <f t="shared" si="5"/>
        <v>CBT individual (over 15 sessions) + imipramine</v>
      </c>
      <c r="Z80" s="5" t="str">
        <f>FIXED(EXP('WinBUGS output'!N79),2)</f>
        <v>0.16</v>
      </c>
      <c r="AA80" s="5" t="str">
        <f>FIXED(EXP('WinBUGS output'!M79),2)</f>
        <v>0.00</v>
      </c>
      <c r="AB80" s="5" t="str">
        <f>FIXED(EXP('WinBUGS output'!O79),2)</f>
        <v>4.76</v>
      </c>
      <c r="AF80" s="5" t="str">
        <f t="shared" si="6"/>
        <v>Combined (Problem solving + AD)</v>
      </c>
      <c r="AG80" s="5" t="str">
        <f t="shared" si="7"/>
        <v>Combined (Exercise + AD/CBT)</v>
      </c>
      <c r="AH80" s="5" t="str">
        <f>FIXED(EXP('WinBUGS output'!X79),2)</f>
        <v>0.13</v>
      </c>
      <c r="AI80" s="5" t="str">
        <f>FIXED(EXP('WinBUGS output'!W79),2)</f>
        <v>0.00</v>
      </c>
      <c r="AJ80" s="5" t="str">
        <f>FIXED(EXP('WinBUGS output'!Y79),2)</f>
        <v>5.56</v>
      </c>
    </row>
    <row r="81" spans="1:36" x14ac:dyDescent="0.25">
      <c r="A81">
        <v>5</v>
      </c>
      <c r="B81">
        <v>17</v>
      </c>
      <c r="C81" s="5" t="str">
        <f>VLOOKUP(A81,'WinBUGS output'!A:C,3,FALSE)</f>
        <v>Lofepramine</v>
      </c>
      <c r="D81" s="5" t="str">
        <f>VLOOKUP(B81,'WinBUGS output'!A:C,3,FALSE)</f>
        <v>Problem solving individual + any SSRI</v>
      </c>
      <c r="E81" s="5" t="str">
        <f>FIXED('WinBUGS output'!N80,2)</f>
        <v>0.35</v>
      </c>
      <c r="F81" s="5" t="str">
        <f>FIXED('WinBUGS output'!M80,2)</f>
        <v>-2.61</v>
      </c>
      <c r="G81" s="5" t="str">
        <f>FIXED('WinBUGS output'!O80,2)</f>
        <v>3.48</v>
      </c>
      <c r="H81"/>
      <c r="I81"/>
      <c r="J81"/>
      <c r="N81">
        <v>12</v>
      </c>
      <c r="O81">
        <v>13</v>
      </c>
      <c r="P81" s="5" t="str">
        <f>VLOOKUP('Direct lors'!N81,'WinBUGS output'!D:F,3,FALSE)</f>
        <v>Combined (Short-term psychodynamic psychotherapies + AD)</v>
      </c>
      <c r="Q81" s="5" t="str">
        <f>VLOOKUP('Direct lors'!O81,'WinBUGS output'!D:F,3,FALSE)</f>
        <v>Combined (Exercise + AD/CBT)</v>
      </c>
      <c r="R81" s="5" t="str">
        <f>FIXED('WinBUGS output'!X80,2)</f>
        <v>0.21</v>
      </c>
      <c r="S81" s="5" t="str">
        <f>FIXED('WinBUGS output'!W80,2)</f>
        <v>-4.40</v>
      </c>
      <c r="T81" s="5" t="str">
        <f>FIXED('WinBUGS output'!Y80,2)</f>
        <v>5.24</v>
      </c>
      <c r="X81" s="5" t="str">
        <f t="shared" si="4"/>
        <v>Lofepramine</v>
      </c>
      <c r="Y81" s="5" t="str">
        <f t="shared" si="5"/>
        <v>Problem solving individual + any SSRI</v>
      </c>
      <c r="Z81" s="5" t="str">
        <f>FIXED(EXP('WinBUGS output'!N80),2)</f>
        <v>1.41</v>
      </c>
      <c r="AA81" s="5" t="str">
        <f>FIXED(EXP('WinBUGS output'!M80),2)</f>
        <v>0.07</v>
      </c>
      <c r="AB81" s="5" t="str">
        <f>FIXED(EXP('WinBUGS output'!O80),2)</f>
        <v>32.36</v>
      </c>
      <c r="AF81" s="5" t="str">
        <f t="shared" si="6"/>
        <v>Combined (Short-term psychodynamic psychotherapies + AD)</v>
      </c>
      <c r="AG81" s="5" t="str">
        <f t="shared" si="7"/>
        <v>Combined (Exercise + AD/CBT)</v>
      </c>
      <c r="AH81" s="5" t="str">
        <f>FIXED(EXP('WinBUGS output'!X80),2)</f>
        <v>1.23</v>
      </c>
      <c r="AI81" s="5" t="str">
        <f>FIXED(EXP('WinBUGS output'!W80),2)</f>
        <v>0.01</v>
      </c>
      <c r="AJ81" s="5" t="str">
        <f>FIXED(EXP('WinBUGS output'!Y80),2)</f>
        <v>188.29</v>
      </c>
    </row>
    <row r="82" spans="1:36" x14ac:dyDescent="0.25">
      <c r="A82">
        <v>5</v>
      </c>
      <c r="B82">
        <v>18</v>
      </c>
      <c r="C82" s="5" t="str">
        <f>VLOOKUP(A82,'WinBUGS output'!A:C,3,FALSE)</f>
        <v>Lofepramine</v>
      </c>
      <c r="D82" s="5" t="str">
        <f>VLOOKUP(B82,'WinBUGS output'!A:C,3,FALSE)</f>
        <v>Short-term psychodynamic psychotherapy individual + any SSRI</v>
      </c>
      <c r="E82" s="5" t="str">
        <f>FIXED('WinBUGS output'!N81,2)</f>
        <v>-1.94</v>
      </c>
      <c r="F82" s="5" t="str">
        <f>FIXED('WinBUGS output'!M81,2)</f>
        <v>-6.33</v>
      </c>
      <c r="G82" s="5" t="str">
        <f>FIXED('WinBUGS output'!O81,2)</f>
        <v>2.07</v>
      </c>
      <c r="H82"/>
      <c r="I82"/>
      <c r="J82"/>
      <c r="N82"/>
      <c r="O82"/>
      <c r="X82" s="5" t="str">
        <f t="shared" si="4"/>
        <v>Lofepramine</v>
      </c>
      <c r="Y82" s="5" t="str">
        <f t="shared" si="5"/>
        <v>Short-term psychodynamic psychotherapy individual + any SSRI</v>
      </c>
      <c r="Z82" s="5" t="str">
        <f>FIXED(EXP('WinBUGS output'!N81),2)</f>
        <v>0.14</v>
      </c>
      <c r="AA82" s="5" t="str">
        <f>FIXED(EXP('WinBUGS output'!M81),2)</f>
        <v>0.00</v>
      </c>
      <c r="AB82" s="5" t="str">
        <f>FIXED(EXP('WinBUGS output'!O81),2)</f>
        <v>7.89</v>
      </c>
    </row>
    <row r="83" spans="1:36" x14ac:dyDescent="0.25">
      <c r="A83">
        <v>5</v>
      </c>
      <c r="B83">
        <v>19</v>
      </c>
      <c r="C83" s="5" t="str">
        <f>VLOOKUP(A83,'WinBUGS output'!A:C,3,FALSE)</f>
        <v>Lofepramine</v>
      </c>
      <c r="D83" s="5" t="str">
        <f>VLOOKUP(B83,'WinBUGS output'!A:C,3,FALSE)</f>
        <v>Exercise + Sertraline</v>
      </c>
      <c r="E83" s="5" t="str">
        <f>FIXED('WinBUGS output'!N82,2)</f>
        <v>-1.71</v>
      </c>
      <c r="F83" s="5" t="str">
        <f>FIXED('WinBUGS output'!M82,2)</f>
        <v>-4.46</v>
      </c>
      <c r="G83" s="5" t="str">
        <f>FIXED('WinBUGS output'!O82,2)</f>
        <v>0.91</v>
      </c>
      <c r="H83"/>
      <c r="I83"/>
      <c r="J83"/>
      <c r="N83"/>
      <c r="O83"/>
      <c r="X83" s="5" t="str">
        <f t="shared" si="4"/>
        <v>Lofepramine</v>
      </c>
      <c r="Y83" s="5" t="str">
        <f t="shared" si="5"/>
        <v>Exercise + Sertraline</v>
      </c>
      <c r="Z83" s="5" t="str">
        <f>FIXED(EXP('WinBUGS output'!N82),2)</f>
        <v>0.18</v>
      </c>
      <c r="AA83" s="5" t="str">
        <f>FIXED(EXP('WinBUGS output'!M82),2)</f>
        <v>0.01</v>
      </c>
      <c r="AB83" s="5" t="str">
        <f>FIXED(EXP('WinBUGS output'!O82),2)</f>
        <v>2.48</v>
      </c>
    </row>
    <row r="84" spans="1:36" x14ac:dyDescent="0.25">
      <c r="A84">
        <v>6</v>
      </c>
      <c r="B84">
        <v>7</v>
      </c>
      <c r="C84" s="5" t="str">
        <f>VLOOKUP(A84,'WinBUGS output'!A:C,3,FALSE)</f>
        <v>Any SSRI</v>
      </c>
      <c r="D84" s="5" t="str">
        <f>VLOOKUP(B84,'WinBUGS output'!A:C,3,FALSE)</f>
        <v>Citalopram</v>
      </c>
      <c r="E84" s="5" t="str">
        <f>FIXED('WinBUGS output'!N83,2)</f>
        <v>-0.02</v>
      </c>
      <c r="F84" s="5" t="str">
        <f>FIXED('WinBUGS output'!M83,2)</f>
        <v>-1.24</v>
      </c>
      <c r="G84" s="5" t="str">
        <f>FIXED('WinBUGS output'!O83,2)</f>
        <v>1.17</v>
      </c>
      <c r="H84"/>
      <c r="I84"/>
      <c r="J84"/>
      <c r="N84"/>
      <c r="O84"/>
      <c r="X84" s="5" t="str">
        <f t="shared" si="4"/>
        <v>Any SSRI</v>
      </c>
      <c r="Y84" s="5" t="str">
        <f t="shared" si="5"/>
        <v>Citalopram</v>
      </c>
      <c r="Z84" s="5" t="str">
        <f>FIXED(EXP('WinBUGS output'!N83),2)</f>
        <v>0.98</v>
      </c>
      <c r="AA84" s="5" t="str">
        <f>FIXED(EXP('WinBUGS output'!M83),2)</f>
        <v>0.29</v>
      </c>
      <c r="AB84" s="5" t="str">
        <f>FIXED(EXP('WinBUGS output'!O83),2)</f>
        <v>3.23</v>
      </c>
    </row>
    <row r="85" spans="1:36" x14ac:dyDescent="0.25">
      <c r="A85">
        <v>6</v>
      </c>
      <c r="B85">
        <v>8</v>
      </c>
      <c r="C85" s="5" t="str">
        <f>VLOOKUP(A85,'WinBUGS output'!A:C,3,FALSE)</f>
        <v>Any SSRI</v>
      </c>
      <c r="D85" s="5" t="str">
        <f>VLOOKUP(B85,'WinBUGS output'!A:C,3,FALSE)</f>
        <v>Escitalopram</v>
      </c>
      <c r="E85" s="5" t="str">
        <f>FIXED('WinBUGS output'!N84,2)</f>
        <v>-0.17</v>
      </c>
      <c r="F85" s="5" t="str">
        <f>FIXED('WinBUGS output'!M84,2)</f>
        <v>-1.42</v>
      </c>
      <c r="G85" s="5" t="str">
        <f>FIXED('WinBUGS output'!O84,2)</f>
        <v>0.91</v>
      </c>
      <c r="H85"/>
      <c r="I85"/>
      <c r="J85"/>
      <c r="N85"/>
      <c r="O85"/>
      <c r="X85" s="5" t="str">
        <f t="shared" si="4"/>
        <v>Any SSRI</v>
      </c>
      <c r="Y85" s="5" t="str">
        <f t="shared" si="5"/>
        <v>Escitalopram</v>
      </c>
      <c r="Z85" s="5" t="str">
        <f>FIXED(EXP('WinBUGS output'!N84),2)</f>
        <v>0.84</v>
      </c>
      <c r="AA85" s="5" t="str">
        <f>FIXED(EXP('WinBUGS output'!M84),2)</f>
        <v>0.24</v>
      </c>
      <c r="AB85" s="5" t="str">
        <f>FIXED(EXP('WinBUGS output'!O84),2)</f>
        <v>2.47</v>
      </c>
    </row>
    <row r="86" spans="1:36" x14ac:dyDescent="0.25">
      <c r="A86">
        <v>6</v>
      </c>
      <c r="B86">
        <v>9</v>
      </c>
      <c r="C86" s="5" t="str">
        <f>VLOOKUP(A86,'WinBUGS output'!A:C,3,FALSE)</f>
        <v>Any SSRI</v>
      </c>
      <c r="D86" s="5" t="str">
        <f>VLOOKUP(B86,'WinBUGS output'!A:C,3,FALSE)</f>
        <v>Fluoxetine</v>
      </c>
      <c r="E86" s="5" t="str">
        <f>FIXED('WinBUGS output'!N85,2)</f>
        <v>-0.21</v>
      </c>
      <c r="F86" s="5" t="str">
        <f>FIXED('WinBUGS output'!M85,2)</f>
        <v>-1.43</v>
      </c>
      <c r="G86" s="5" t="str">
        <f>FIXED('WinBUGS output'!O85,2)</f>
        <v>0.84</v>
      </c>
      <c r="H86"/>
      <c r="I86"/>
      <c r="J86"/>
      <c r="N86"/>
      <c r="O86"/>
      <c r="X86" s="5" t="str">
        <f t="shared" si="4"/>
        <v>Any SSRI</v>
      </c>
      <c r="Y86" s="5" t="str">
        <f t="shared" si="5"/>
        <v>Fluoxetine</v>
      </c>
      <c r="Z86" s="5" t="str">
        <f>FIXED(EXP('WinBUGS output'!N85),2)</f>
        <v>0.81</v>
      </c>
      <c r="AA86" s="5" t="str">
        <f>FIXED(EXP('WinBUGS output'!M85),2)</f>
        <v>0.24</v>
      </c>
      <c r="AB86" s="5" t="str">
        <f>FIXED(EXP('WinBUGS output'!O85),2)</f>
        <v>2.32</v>
      </c>
    </row>
    <row r="87" spans="1:36" x14ac:dyDescent="0.25">
      <c r="A87">
        <v>6</v>
      </c>
      <c r="B87">
        <v>10</v>
      </c>
      <c r="C87" s="5" t="str">
        <f>VLOOKUP(A87,'WinBUGS output'!A:C,3,FALSE)</f>
        <v>Any SSRI</v>
      </c>
      <c r="D87" s="5" t="str">
        <f>VLOOKUP(B87,'WinBUGS output'!A:C,3,FALSE)</f>
        <v>Sertraline</v>
      </c>
      <c r="E87" s="5" t="str">
        <f>FIXED('WinBUGS output'!N86,2)</f>
        <v>0.39</v>
      </c>
      <c r="F87" s="5" t="str">
        <f>FIXED('WinBUGS output'!M86,2)</f>
        <v>-0.61</v>
      </c>
      <c r="G87" s="5" t="str">
        <f>FIXED('WinBUGS output'!O86,2)</f>
        <v>1.66</v>
      </c>
      <c r="H87"/>
      <c r="I87"/>
      <c r="J87"/>
      <c r="N87"/>
      <c r="O87"/>
      <c r="X87" s="5" t="str">
        <f t="shared" si="4"/>
        <v>Any SSRI</v>
      </c>
      <c r="Y87" s="5" t="str">
        <f t="shared" si="5"/>
        <v>Sertraline</v>
      </c>
      <c r="Z87" s="5" t="str">
        <f>FIXED(EXP('WinBUGS output'!N86),2)</f>
        <v>1.48</v>
      </c>
      <c r="AA87" s="5" t="str">
        <f>FIXED(EXP('WinBUGS output'!M86),2)</f>
        <v>0.54</v>
      </c>
      <c r="AB87" s="5" t="str">
        <f>FIXED(EXP('WinBUGS output'!O86),2)</f>
        <v>5.24</v>
      </c>
    </row>
    <row r="88" spans="1:36" x14ac:dyDescent="0.25">
      <c r="A88">
        <v>6</v>
      </c>
      <c r="B88">
        <v>11</v>
      </c>
      <c r="C88" s="5" t="str">
        <f>VLOOKUP(A88,'WinBUGS output'!A:C,3,FALSE)</f>
        <v>Any SSRI</v>
      </c>
      <c r="D88" s="5" t="str">
        <f>VLOOKUP(B88,'WinBUGS output'!A:C,3,FALSE)</f>
        <v>Mirtazapine</v>
      </c>
      <c r="E88" s="5" t="str">
        <f>FIXED('WinBUGS output'!N87,2)</f>
        <v>0.41</v>
      </c>
      <c r="F88" s="5" t="str">
        <f>FIXED('WinBUGS output'!M87,2)</f>
        <v>-2.06</v>
      </c>
      <c r="G88" s="5" t="str">
        <f>FIXED('WinBUGS output'!O87,2)</f>
        <v>3.07</v>
      </c>
      <c r="H88"/>
      <c r="I88"/>
      <c r="J88"/>
      <c r="N88"/>
      <c r="O88"/>
      <c r="X88" s="5" t="str">
        <f t="shared" si="4"/>
        <v>Any SSRI</v>
      </c>
      <c r="Y88" s="5" t="str">
        <f t="shared" si="5"/>
        <v>Mirtazapine</v>
      </c>
      <c r="Z88" s="5" t="str">
        <f>FIXED(EXP('WinBUGS output'!N87),2)</f>
        <v>1.51</v>
      </c>
      <c r="AA88" s="5" t="str">
        <f>FIXED(EXP('WinBUGS output'!M87),2)</f>
        <v>0.13</v>
      </c>
      <c r="AB88" s="5" t="str">
        <f>FIXED(EXP('WinBUGS output'!O87),2)</f>
        <v>21.50</v>
      </c>
    </row>
    <row r="89" spans="1:36" x14ac:dyDescent="0.25">
      <c r="A89">
        <v>6</v>
      </c>
      <c r="B89">
        <v>12</v>
      </c>
      <c r="C89" s="5" t="str">
        <f>VLOOKUP(A89,'WinBUGS output'!A:C,3,FALSE)</f>
        <v>Any SSRI</v>
      </c>
      <c r="D89" s="5" t="str">
        <f>VLOOKUP(B89,'WinBUGS output'!A:C,3,FALSE)</f>
        <v>Short-term psychodynamic psychotherapy individual</v>
      </c>
      <c r="E89" s="5" t="str">
        <f>FIXED('WinBUGS output'!N88,2)</f>
        <v>1.30</v>
      </c>
      <c r="F89" s="5" t="str">
        <f>FIXED('WinBUGS output'!M88,2)</f>
        <v>-2.13</v>
      </c>
      <c r="G89" s="5" t="str">
        <f>FIXED('WinBUGS output'!O88,2)</f>
        <v>5.57</v>
      </c>
      <c r="H89"/>
      <c r="I89"/>
      <c r="J89"/>
      <c r="N89"/>
      <c r="O89"/>
      <c r="X89" s="5" t="str">
        <f t="shared" si="4"/>
        <v>Any SSRI</v>
      </c>
      <c r="Y89" s="5" t="str">
        <f t="shared" si="5"/>
        <v>Short-term psychodynamic psychotherapy individual</v>
      </c>
      <c r="Z89" s="5" t="str">
        <f>FIXED(EXP('WinBUGS output'!N88),2)</f>
        <v>3.65</v>
      </c>
      <c r="AA89" s="5" t="str">
        <f>FIXED(EXP('WinBUGS output'!M88),2)</f>
        <v>0.12</v>
      </c>
      <c r="AB89" s="5" t="str">
        <f>FIXED(EXP('WinBUGS output'!O88),2)</f>
        <v>262.96</v>
      </c>
    </row>
    <row r="90" spans="1:36" x14ac:dyDescent="0.25">
      <c r="A90">
        <v>6</v>
      </c>
      <c r="B90">
        <v>13</v>
      </c>
      <c r="C90" s="5" t="str">
        <f>VLOOKUP(A90,'WinBUGS output'!A:C,3,FALSE)</f>
        <v>Any SSRI</v>
      </c>
      <c r="D90" s="5" t="str">
        <f>VLOOKUP(B90,'WinBUGS output'!A:C,3,FALSE)</f>
        <v>Problem solving individual</v>
      </c>
      <c r="E90" s="5" t="str">
        <f>FIXED('WinBUGS output'!N89,2)</f>
        <v>-2.89</v>
      </c>
      <c r="F90" s="5" t="str">
        <f>FIXED('WinBUGS output'!M89,2)</f>
        <v>-6.39</v>
      </c>
      <c r="G90" s="5" t="str">
        <f>FIXED('WinBUGS output'!O89,2)</f>
        <v>-0.08</v>
      </c>
      <c r="H90" t="s">
        <v>461</v>
      </c>
      <c r="I90" t="s">
        <v>462</v>
      </c>
      <c r="J90" t="s">
        <v>463</v>
      </c>
      <c r="N90"/>
      <c r="O90"/>
      <c r="X90" s="5" t="str">
        <f t="shared" si="4"/>
        <v>Any SSRI</v>
      </c>
      <c r="Y90" s="5" t="str">
        <f t="shared" si="5"/>
        <v>Problem solving individual</v>
      </c>
      <c r="Z90" s="5" t="str">
        <f>FIXED(EXP('WinBUGS output'!N89),2)</f>
        <v>0.06</v>
      </c>
      <c r="AA90" s="5" t="str">
        <f>FIXED(EXP('WinBUGS output'!M89),2)</f>
        <v>0.00</v>
      </c>
      <c r="AB90" s="5" t="str">
        <f>FIXED(EXP('WinBUGS output'!O89),2)</f>
        <v>0.92</v>
      </c>
    </row>
    <row r="91" spans="1:36" x14ac:dyDescent="0.25">
      <c r="A91">
        <v>6</v>
      </c>
      <c r="B91">
        <v>14</v>
      </c>
      <c r="C91" s="5" t="str">
        <f>VLOOKUP(A91,'WinBUGS output'!A:C,3,FALSE)</f>
        <v>Any SSRI</v>
      </c>
      <c r="D91" s="5" t="str">
        <f>VLOOKUP(B91,'WinBUGS output'!A:C,3,FALSE)</f>
        <v>CBT individual (over 15 sessions)</v>
      </c>
      <c r="E91" s="5" t="str">
        <f>FIXED('WinBUGS output'!N90,2)</f>
        <v>-0.96</v>
      </c>
      <c r="F91" s="5" t="str">
        <f>FIXED('WinBUGS output'!M90,2)</f>
        <v>-6.92</v>
      </c>
      <c r="G91" s="5" t="str">
        <f>FIXED('WinBUGS output'!O90,2)</f>
        <v>2.57</v>
      </c>
      <c r="H91"/>
      <c r="I91"/>
      <c r="J91"/>
      <c r="N91"/>
      <c r="O91"/>
      <c r="X91" s="5" t="str">
        <f t="shared" si="4"/>
        <v>Any SSRI</v>
      </c>
      <c r="Y91" s="5" t="str">
        <f t="shared" si="5"/>
        <v>CBT individual (over 15 sessions)</v>
      </c>
      <c r="Z91" s="5" t="str">
        <f>FIXED(EXP('WinBUGS output'!N90),2)</f>
        <v>0.38</v>
      </c>
      <c r="AA91" s="5" t="str">
        <f>FIXED(EXP('WinBUGS output'!M90),2)</f>
        <v>0.00</v>
      </c>
      <c r="AB91" s="5" t="str">
        <f>FIXED(EXP('WinBUGS output'!O90),2)</f>
        <v>13.04</v>
      </c>
    </row>
    <row r="92" spans="1:36" x14ac:dyDescent="0.25">
      <c r="A92">
        <v>6</v>
      </c>
      <c r="B92">
        <v>15</v>
      </c>
      <c r="C92" s="5" t="str">
        <f>VLOOKUP(A92,'WinBUGS output'!A:C,3,FALSE)</f>
        <v>Any SSRI</v>
      </c>
      <c r="D92" s="5" t="str">
        <f>VLOOKUP(B92,'WinBUGS output'!A:C,3,FALSE)</f>
        <v>CBT group (under 15 sessions)</v>
      </c>
      <c r="E92" s="5" t="str">
        <f>FIXED('WinBUGS output'!N91,2)</f>
        <v>-2.14</v>
      </c>
      <c r="F92" s="5" t="str">
        <f>FIXED('WinBUGS output'!M91,2)</f>
        <v>-5.76</v>
      </c>
      <c r="G92" s="5" t="str">
        <f>FIXED('WinBUGS output'!O91,2)</f>
        <v>0.42</v>
      </c>
      <c r="H92"/>
      <c r="I92"/>
      <c r="J92"/>
      <c r="N92"/>
      <c r="O92"/>
      <c r="X92" s="5" t="str">
        <f t="shared" si="4"/>
        <v>Any SSRI</v>
      </c>
      <c r="Y92" s="5" t="str">
        <f t="shared" si="5"/>
        <v>CBT group (under 15 sessions)</v>
      </c>
      <c r="Z92" s="5" t="str">
        <f>FIXED(EXP('WinBUGS output'!N91),2)</f>
        <v>0.12</v>
      </c>
      <c r="AA92" s="5" t="str">
        <f>FIXED(EXP('WinBUGS output'!M91),2)</f>
        <v>0.00</v>
      </c>
      <c r="AB92" s="5" t="str">
        <f>FIXED(EXP('WinBUGS output'!O91),2)</f>
        <v>1.52</v>
      </c>
    </row>
    <row r="93" spans="1:36" x14ac:dyDescent="0.25">
      <c r="A93">
        <v>6</v>
      </c>
      <c r="B93">
        <v>16</v>
      </c>
      <c r="C93" s="5" t="str">
        <f>VLOOKUP(A93,'WinBUGS output'!A:C,3,FALSE)</f>
        <v>Any SSRI</v>
      </c>
      <c r="D93" s="5" t="str">
        <f>VLOOKUP(B93,'WinBUGS output'!A:C,3,FALSE)</f>
        <v>CBT individual (over 15 sessions) + imipramine</v>
      </c>
      <c r="E93" s="5" t="str">
        <f>FIXED('WinBUGS output'!N92,2)</f>
        <v>-0.82</v>
      </c>
      <c r="F93" s="5" t="str">
        <f>FIXED('WinBUGS output'!M92,2)</f>
        <v>-7.24</v>
      </c>
      <c r="G93" s="5" t="str">
        <f>FIXED('WinBUGS output'!O92,2)</f>
        <v>2.66</v>
      </c>
      <c r="H93"/>
      <c r="I93"/>
      <c r="J93"/>
      <c r="N93"/>
      <c r="O93"/>
      <c r="X93" s="5" t="str">
        <f t="shared" si="4"/>
        <v>Any SSRI</v>
      </c>
      <c r="Y93" s="5" t="str">
        <f t="shared" si="5"/>
        <v>CBT individual (over 15 sessions) + imipramine</v>
      </c>
      <c r="Z93" s="5" t="str">
        <f>FIXED(EXP('WinBUGS output'!N92),2)</f>
        <v>0.44</v>
      </c>
      <c r="AA93" s="5" t="str">
        <f>FIXED(EXP('WinBUGS output'!M92),2)</f>
        <v>0.00</v>
      </c>
      <c r="AB93" s="5" t="str">
        <f>FIXED(EXP('WinBUGS output'!O92),2)</f>
        <v>14.30</v>
      </c>
    </row>
    <row r="94" spans="1:36" x14ac:dyDescent="0.25">
      <c r="A94">
        <v>6</v>
      </c>
      <c r="B94">
        <v>17</v>
      </c>
      <c r="C94" s="5" t="str">
        <f>VLOOKUP(A94,'WinBUGS output'!A:C,3,FALSE)</f>
        <v>Any SSRI</v>
      </c>
      <c r="D94" s="5" t="str">
        <f>VLOOKUP(B94,'WinBUGS output'!A:C,3,FALSE)</f>
        <v>Problem solving individual + any SSRI</v>
      </c>
      <c r="E94" s="5" t="str">
        <f>FIXED('WinBUGS output'!N93,2)</f>
        <v>1.38</v>
      </c>
      <c r="F94" s="5" t="str">
        <f>FIXED('WinBUGS output'!M93,2)</f>
        <v>-1.19</v>
      </c>
      <c r="G94" s="5" t="str">
        <f>FIXED('WinBUGS output'!O93,2)</f>
        <v>4.13</v>
      </c>
      <c r="H94" t="s">
        <v>464</v>
      </c>
      <c r="I94" t="s">
        <v>465</v>
      </c>
      <c r="J94" t="s">
        <v>466</v>
      </c>
      <c r="N94"/>
      <c r="O94"/>
      <c r="X94" s="5" t="str">
        <f t="shared" si="4"/>
        <v>Any SSRI</v>
      </c>
      <c r="Y94" s="5" t="str">
        <f t="shared" si="5"/>
        <v>Problem solving individual + any SSRI</v>
      </c>
      <c r="Z94" s="5" t="str">
        <f>FIXED(EXP('WinBUGS output'!N93),2)</f>
        <v>3.98</v>
      </c>
      <c r="AA94" s="5" t="str">
        <f>FIXED(EXP('WinBUGS output'!M93),2)</f>
        <v>0.31</v>
      </c>
      <c r="AB94" s="5" t="str">
        <f>FIXED(EXP('WinBUGS output'!O93),2)</f>
        <v>62.24</v>
      </c>
    </row>
    <row r="95" spans="1:36" x14ac:dyDescent="0.25">
      <c r="A95">
        <v>6</v>
      </c>
      <c r="B95">
        <v>18</v>
      </c>
      <c r="C95" s="5" t="str">
        <f>VLOOKUP(A95,'WinBUGS output'!A:C,3,FALSE)</f>
        <v>Any SSRI</v>
      </c>
      <c r="D95" s="5" t="str">
        <f>VLOOKUP(B95,'WinBUGS output'!A:C,3,FALSE)</f>
        <v>Short-term psychodynamic psychotherapy individual + any SSRI</v>
      </c>
      <c r="E95" s="5" t="str">
        <f>FIXED('WinBUGS output'!N94,2)</f>
        <v>-0.87</v>
      </c>
      <c r="F95" s="5" t="str">
        <f>FIXED('WinBUGS output'!M94,2)</f>
        <v>-5.04</v>
      </c>
      <c r="G95" s="5" t="str">
        <f>FIXED('WinBUGS output'!O94,2)</f>
        <v>2.78</v>
      </c>
      <c r="H95" t="s">
        <v>467</v>
      </c>
      <c r="I95" t="s">
        <v>468</v>
      </c>
      <c r="J95" t="s">
        <v>469</v>
      </c>
      <c r="N95"/>
      <c r="O95"/>
      <c r="X95" s="5" t="str">
        <f t="shared" si="4"/>
        <v>Any SSRI</v>
      </c>
      <c r="Y95" s="5" t="str">
        <f t="shared" si="5"/>
        <v>Short-term psychodynamic psychotherapy individual + any SSRI</v>
      </c>
      <c r="Z95" s="5" t="str">
        <f>FIXED(EXP('WinBUGS output'!N94),2)</f>
        <v>0.42</v>
      </c>
      <c r="AA95" s="5" t="str">
        <f>FIXED(EXP('WinBUGS output'!M94),2)</f>
        <v>0.01</v>
      </c>
      <c r="AB95" s="5" t="str">
        <f>FIXED(EXP('WinBUGS output'!O94),2)</f>
        <v>16.17</v>
      </c>
    </row>
    <row r="96" spans="1:36" x14ac:dyDescent="0.25">
      <c r="A96">
        <v>6</v>
      </c>
      <c r="B96">
        <v>19</v>
      </c>
      <c r="C96" s="5" t="str">
        <f>VLOOKUP(A96,'WinBUGS output'!A:C,3,FALSE)</f>
        <v>Any SSRI</v>
      </c>
      <c r="D96" s="5" t="str">
        <f>VLOOKUP(B96,'WinBUGS output'!A:C,3,FALSE)</f>
        <v>Exercise + Sertraline</v>
      </c>
      <c r="E96" s="5" t="str">
        <f>FIXED('WinBUGS output'!N95,2)</f>
        <v>-0.65</v>
      </c>
      <c r="F96" s="5" t="str">
        <f>FIXED('WinBUGS output'!M95,2)</f>
        <v>-3.35</v>
      </c>
      <c r="G96" s="5" t="str">
        <f>FIXED('WinBUGS output'!O95,2)</f>
        <v>1.93</v>
      </c>
      <c r="H96"/>
      <c r="I96"/>
      <c r="J96"/>
      <c r="N96"/>
      <c r="O96"/>
      <c r="X96" s="5" t="str">
        <f t="shared" si="4"/>
        <v>Any SSRI</v>
      </c>
      <c r="Y96" s="5" t="str">
        <f t="shared" si="5"/>
        <v>Exercise + Sertraline</v>
      </c>
      <c r="Z96" s="5" t="str">
        <f>FIXED(EXP('WinBUGS output'!N95),2)</f>
        <v>0.52</v>
      </c>
      <c r="AA96" s="5" t="str">
        <f>FIXED(EXP('WinBUGS output'!M95),2)</f>
        <v>0.04</v>
      </c>
      <c r="AB96" s="5" t="str">
        <f>FIXED(EXP('WinBUGS output'!O95),2)</f>
        <v>6.88</v>
      </c>
    </row>
    <row r="97" spans="1:28" x14ac:dyDescent="0.25">
      <c r="A97">
        <v>7</v>
      </c>
      <c r="B97">
        <v>8</v>
      </c>
      <c r="C97" s="5" t="str">
        <f>VLOOKUP(A97,'WinBUGS output'!A:C,3,FALSE)</f>
        <v>Citalopram</v>
      </c>
      <c r="D97" s="5" t="str">
        <f>VLOOKUP(B97,'WinBUGS output'!A:C,3,FALSE)</f>
        <v>Escitalopram</v>
      </c>
      <c r="E97" s="5" t="str">
        <f>FIXED('WinBUGS output'!N96,2)</f>
        <v>-0.16</v>
      </c>
      <c r="F97" s="5" t="str">
        <f>FIXED('WinBUGS output'!M96,2)</f>
        <v>-1.26</v>
      </c>
      <c r="G97" s="5" t="str">
        <f>FIXED('WinBUGS output'!O96,2)</f>
        <v>0.83</v>
      </c>
      <c r="H97"/>
      <c r="I97"/>
      <c r="J97"/>
      <c r="N97"/>
      <c r="O97"/>
      <c r="X97" s="5" t="str">
        <f t="shared" si="4"/>
        <v>Citalopram</v>
      </c>
      <c r="Y97" s="5" t="str">
        <f t="shared" si="5"/>
        <v>Escitalopram</v>
      </c>
      <c r="Z97" s="5" t="str">
        <f>FIXED(EXP('WinBUGS output'!N96),2)</f>
        <v>0.86</v>
      </c>
      <c r="AA97" s="5" t="str">
        <f>FIXED(EXP('WinBUGS output'!M96),2)</f>
        <v>0.28</v>
      </c>
      <c r="AB97" s="5" t="str">
        <f>FIXED(EXP('WinBUGS output'!O96),2)</f>
        <v>2.29</v>
      </c>
    </row>
    <row r="98" spans="1:28" x14ac:dyDescent="0.25">
      <c r="A98">
        <v>7</v>
      </c>
      <c r="B98">
        <v>9</v>
      </c>
      <c r="C98" s="5" t="str">
        <f>VLOOKUP(A98,'WinBUGS output'!A:C,3,FALSE)</f>
        <v>Citalopram</v>
      </c>
      <c r="D98" s="5" t="str">
        <f>VLOOKUP(B98,'WinBUGS output'!A:C,3,FALSE)</f>
        <v>Fluoxetine</v>
      </c>
      <c r="E98" s="5" t="str">
        <f>FIXED('WinBUGS output'!N97,2)</f>
        <v>-0.20</v>
      </c>
      <c r="F98" s="5" t="str">
        <f>FIXED('WinBUGS output'!M97,2)</f>
        <v>-1.25</v>
      </c>
      <c r="G98" s="5" t="str">
        <f>FIXED('WinBUGS output'!O97,2)</f>
        <v>0.73</v>
      </c>
      <c r="H98"/>
      <c r="I98"/>
      <c r="J98"/>
      <c r="N98"/>
      <c r="O98"/>
      <c r="X98" s="5" t="str">
        <f t="shared" si="4"/>
        <v>Citalopram</v>
      </c>
      <c r="Y98" s="5" t="str">
        <f t="shared" si="5"/>
        <v>Fluoxetine</v>
      </c>
      <c r="Z98" s="5" t="str">
        <f>FIXED(EXP('WinBUGS output'!N97),2)</f>
        <v>0.82</v>
      </c>
      <c r="AA98" s="5" t="str">
        <f>FIXED(EXP('WinBUGS output'!M97),2)</f>
        <v>0.29</v>
      </c>
      <c r="AB98" s="5" t="str">
        <f>FIXED(EXP('WinBUGS output'!O97),2)</f>
        <v>2.08</v>
      </c>
    </row>
    <row r="99" spans="1:28" x14ac:dyDescent="0.25">
      <c r="A99">
        <v>7</v>
      </c>
      <c r="B99">
        <v>10</v>
      </c>
      <c r="C99" s="5" t="str">
        <f>VLOOKUP(A99,'WinBUGS output'!A:C,3,FALSE)</f>
        <v>Citalopram</v>
      </c>
      <c r="D99" s="5" t="str">
        <f>VLOOKUP(B99,'WinBUGS output'!A:C,3,FALSE)</f>
        <v>Sertraline</v>
      </c>
      <c r="E99" s="5" t="str">
        <f>FIXED('WinBUGS output'!N98,2)</f>
        <v>0.42</v>
      </c>
      <c r="F99" s="5" t="str">
        <f>FIXED('WinBUGS output'!M98,2)</f>
        <v>-0.46</v>
      </c>
      <c r="G99" s="5" t="str">
        <f>FIXED('WinBUGS output'!O98,2)</f>
        <v>1.51</v>
      </c>
      <c r="H99"/>
      <c r="I99"/>
      <c r="J99"/>
      <c r="N99"/>
      <c r="O99"/>
      <c r="X99" s="5" t="str">
        <f t="shared" si="4"/>
        <v>Citalopram</v>
      </c>
      <c r="Y99" s="5" t="str">
        <f t="shared" si="5"/>
        <v>Sertraline</v>
      </c>
      <c r="Z99" s="5" t="str">
        <f>FIXED(EXP('WinBUGS output'!N98),2)</f>
        <v>1.52</v>
      </c>
      <c r="AA99" s="5" t="str">
        <f>FIXED(EXP('WinBUGS output'!M98),2)</f>
        <v>0.63</v>
      </c>
      <c r="AB99" s="5" t="str">
        <f>FIXED(EXP('WinBUGS output'!O98),2)</f>
        <v>4.54</v>
      </c>
    </row>
    <row r="100" spans="1:28" x14ac:dyDescent="0.25">
      <c r="A100">
        <v>7</v>
      </c>
      <c r="B100">
        <v>11</v>
      </c>
      <c r="C100" s="5" t="str">
        <f>VLOOKUP(A100,'WinBUGS output'!A:C,3,FALSE)</f>
        <v>Citalopram</v>
      </c>
      <c r="D100" s="5" t="str">
        <f>VLOOKUP(B100,'WinBUGS output'!A:C,3,FALSE)</f>
        <v>Mirtazapine</v>
      </c>
      <c r="E100" s="5" t="str">
        <f>FIXED('WinBUGS output'!N99,2)</f>
        <v>0.43</v>
      </c>
      <c r="F100" s="5" t="str">
        <f>FIXED('WinBUGS output'!M99,2)</f>
        <v>-2.00</v>
      </c>
      <c r="G100" s="5" t="str">
        <f>FIXED('WinBUGS output'!O99,2)</f>
        <v>3.04</v>
      </c>
      <c r="H100"/>
      <c r="I100"/>
      <c r="J100"/>
      <c r="N100"/>
      <c r="O100"/>
      <c r="X100" s="5" t="str">
        <f t="shared" si="4"/>
        <v>Citalopram</v>
      </c>
      <c r="Y100" s="5" t="str">
        <f t="shared" si="5"/>
        <v>Mirtazapine</v>
      </c>
      <c r="Z100" s="5" t="str">
        <f>FIXED(EXP('WinBUGS output'!N99),2)</f>
        <v>1.54</v>
      </c>
      <c r="AA100" s="5" t="str">
        <f>FIXED(EXP('WinBUGS output'!M99),2)</f>
        <v>0.14</v>
      </c>
      <c r="AB100" s="5" t="str">
        <f>FIXED(EXP('WinBUGS output'!O99),2)</f>
        <v>20.86</v>
      </c>
    </row>
    <row r="101" spans="1:28" x14ac:dyDescent="0.25">
      <c r="A101">
        <v>7</v>
      </c>
      <c r="B101">
        <v>12</v>
      </c>
      <c r="C101" s="5" t="str">
        <f>VLOOKUP(A101,'WinBUGS output'!A:C,3,FALSE)</f>
        <v>Citalopram</v>
      </c>
      <c r="D101" s="5" t="str">
        <f>VLOOKUP(B101,'WinBUGS output'!A:C,3,FALSE)</f>
        <v>Short-term psychodynamic psychotherapy individual</v>
      </c>
      <c r="E101" s="5" t="str">
        <f>FIXED('WinBUGS output'!N100,2)</f>
        <v>1.31</v>
      </c>
      <c r="F101" s="5" t="str">
        <f>FIXED('WinBUGS output'!M100,2)</f>
        <v>-2.07</v>
      </c>
      <c r="G101" s="5" t="str">
        <f>FIXED('WinBUGS output'!O100,2)</f>
        <v>5.53</v>
      </c>
      <c r="H101"/>
      <c r="I101"/>
      <c r="J101"/>
      <c r="N101"/>
      <c r="O101"/>
      <c r="X101" s="5" t="str">
        <f t="shared" si="4"/>
        <v>Citalopram</v>
      </c>
      <c r="Y101" s="5" t="str">
        <f t="shared" si="5"/>
        <v>Short-term psychodynamic psychotherapy individual</v>
      </c>
      <c r="Z101" s="5" t="str">
        <f>FIXED(EXP('WinBUGS output'!N100),2)</f>
        <v>3.70</v>
      </c>
      <c r="AA101" s="5" t="str">
        <f>FIXED(EXP('WinBUGS output'!M100),2)</f>
        <v>0.13</v>
      </c>
      <c r="AB101" s="5" t="str">
        <f>FIXED(EXP('WinBUGS output'!O100),2)</f>
        <v>251.14</v>
      </c>
    </row>
    <row r="102" spans="1:28" x14ac:dyDescent="0.25">
      <c r="A102">
        <v>7</v>
      </c>
      <c r="B102">
        <v>13</v>
      </c>
      <c r="C102" s="5" t="str">
        <f>VLOOKUP(A102,'WinBUGS output'!A:C,3,FALSE)</f>
        <v>Citalopram</v>
      </c>
      <c r="D102" s="5" t="str">
        <f>VLOOKUP(B102,'WinBUGS output'!A:C,3,FALSE)</f>
        <v>Problem solving individual</v>
      </c>
      <c r="E102" s="5" t="str">
        <f>FIXED('WinBUGS output'!N101,2)</f>
        <v>-2.89</v>
      </c>
      <c r="F102" s="5" t="str">
        <f>FIXED('WinBUGS output'!M101,2)</f>
        <v>-6.54</v>
      </c>
      <c r="G102" s="5" t="str">
        <f>FIXED('WinBUGS output'!O101,2)</f>
        <v>0.21</v>
      </c>
      <c r="H102"/>
      <c r="I102"/>
      <c r="J102"/>
      <c r="N102"/>
      <c r="O102"/>
      <c r="X102" s="5" t="str">
        <f t="shared" si="4"/>
        <v>Citalopram</v>
      </c>
      <c r="Y102" s="5" t="str">
        <f t="shared" si="5"/>
        <v>Problem solving individual</v>
      </c>
      <c r="Z102" s="5" t="str">
        <f>FIXED(EXP('WinBUGS output'!N101),2)</f>
        <v>0.06</v>
      </c>
      <c r="AA102" s="5" t="str">
        <f>FIXED(EXP('WinBUGS output'!M101),2)</f>
        <v>0.00</v>
      </c>
      <c r="AB102" s="5" t="str">
        <f>FIXED(EXP('WinBUGS output'!O101),2)</f>
        <v>1.23</v>
      </c>
    </row>
    <row r="103" spans="1:28" x14ac:dyDescent="0.25">
      <c r="A103">
        <v>7</v>
      </c>
      <c r="B103">
        <v>14</v>
      </c>
      <c r="C103" s="5" t="str">
        <f>VLOOKUP(A103,'WinBUGS output'!A:C,3,FALSE)</f>
        <v>Citalopram</v>
      </c>
      <c r="D103" s="5" t="str">
        <f>VLOOKUP(B103,'WinBUGS output'!A:C,3,FALSE)</f>
        <v>CBT individual (over 15 sessions)</v>
      </c>
      <c r="E103" s="5" t="str">
        <f>FIXED('WinBUGS output'!N102,2)</f>
        <v>-0.96</v>
      </c>
      <c r="F103" s="5" t="str">
        <f>FIXED('WinBUGS output'!M102,2)</f>
        <v>-6.87</v>
      </c>
      <c r="G103" s="5" t="str">
        <f>FIXED('WinBUGS output'!O102,2)</f>
        <v>2.54</v>
      </c>
      <c r="H103"/>
      <c r="I103"/>
      <c r="J103"/>
      <c r="N103"/>
      <c r="O103"/>
      <c r="X103" s="5" t="str">
        <f t="shared" si="4"/>
        <v>Citalopram</v>
      </c>
      <c r="Y103" s="5" t="str">
        <f t="shared" si="5"/>
        <v>CBT individual (over 15 sessions)</v>
      </c>
      <c r="Z103" s="5" t="str">
        <f>FIXED(EXP('WinBUGS output'!N102),2)</f>
        <v>0.38</v>
      </c>
      <c r="AA103" s="5" t="str">
        <f>FIXED(EXP('WinBUGS output'!M102),2)</f>
        <v>0.00</v>
      </c>
      <c r="AB103" s="5" t="str">
        <f>FIXED(EXP('WinBUGS output'!O102),2)</f>
        <v>12.72</v>
      </c>
    </row>
    <row r="104" spans="1:28" x14ac:dyDescent="0.25">
      <c r="A104">
        <v>7</v>
      </c>
      <c r="B104">
        <v>15</v>
      </c>
      <c r="C104" s="5" t="str">
        <f>VLOOKUP(A104,'WinBUGS output'!A:C,3,FALSE)</f>
        <v>Citalopram</v>
      </c>
      <c r="D104" s="5" t="str">
        <f>VLOOKUP(B104,'WinBUGS output'!A:C,3,FALSE)</f>
        <v>CBT group (under 15 sessions)</v>
      </c>
      <c r="E104" s="5" t="str">
        <f>FIXED('WinBUGS output'!N103,2)</f>
        <v>-2.11</v>
      </c>
      <c r="F104" s="5" t="str">
        <f>FIXED('WinBUGS output'!M103,2)</f>
        <v>-5.67</v>
      </c>
      <c r="G104" s="5" t="str">
        <f>FIXED('WinBUGS output'!O103,2)</f>
        <v>0.34</v>
      </c>
      <c r="H104"/>
      <c r="I104"/>
      <c r="J104"/>
      <c r="N104"/>
      <c r="O104"/>
      <c r="X104" s="5" t="str">
        <f t="shared" si="4"/>
        <v>Citalopram</v>
      </c>
      <c r="Y104" s="5" t="str">
        <f t="shared" si="5"/>
        <v>CBT group (under 15 sessions)</v>
      </c>
      <c r="Z104" s="5" t="str">
        <f>FIXED(EXP('WinBUGS output'!N103),2)</f>
        <v>0.12</v>
      </c>
      <c r="AA104" s="5" t="str">
        <f>FIXED(EXP('WinBUGS output'!M103),2)</f>
        <v>0.00</v>
      </c>
      <c r="AB104" s="5" t="str">
        <f>FIXED(EXP('WinBUGS output'!O103),2)</f>
        <v>1.41</v>
      </c>
    </row>
    <row r="105" spans="1:28" x14ac:dyDescent="0.25">
      <c r="A105">
        <v>7</v>
      </c>
      <c r="B105">
        <v>16</v>
      </c>
      <c r="C105" s="5" t="str">
        <f>VLOOKUP(A105,'WinBUGS output'!A:C,3,FALSE)</f>
        <v>Citalopram</v>
      </c>
      <c r="D105" s="5" t="str">
        <f>VLOOKUP(B105,'WinBUGS output'!A:C,3,FALSE)</f>
        <v>CBT individual (over 15 sessions) + imipramine</v>
      </c>
      <c r="E105" s="5" t="str">
        <f>FIXED('WinBUGS output'!N104,2)</f>
        <v>-0.78</v>
      </c>
      <c r="F105" s="5" t="str">
        <f>FIXED('WinBUGS output'!M104,2)</f>
        <v>-7.20</v>
      </c>
      <c r="G105" s="5" t="str">
        <f>FIXED('WinBUGS output'!O104,2)</f>
        <v>2.63</v>
      </c>
      <c r="H105"/>
      <c r="I105"/>
      <c r="J105"/>
      <c r="N105"/>
      <c r="O105"/>
      <c r="X105" s="5" t="str">
        <f t="shared" si="4"/>
        <v>Citalopram</v>
      </c>
      <c r="Y105" s="5" t="str">
        <f t="shared" si="5"/>
        <v>CBT individual (over 15 sessions) + imipramine</v>
      </c>
      <c r="Z105" s="5" t="str">
        <f>FIXED(EXP('WinBUGS output'!N104),2)</f>
        <v>0.46</v>
      </c>
      <c r="AA105" s="5" t="str">
        <f>FIXED(EXP('WinBUGS output'!M104),2)</f>
        <v>0.00</v>
      </c>
      <c r="AB105" s="5" t="str">
        <f>FIXED(EXP('WinBUGS output'!O104),2)</f>
        <v>13.93</v>
      </c>
    </row>
    <row r="106" spans="1:28" x14ac:dyDescent="0.25">
      <c r="A106">
        <v>7</v>
      </c>
      <c r="B106">
        <v>17</v>
      </c>
      <c r="C106" s="5" t="str">
        <f>VLOOKUP(A106,'WinBUGS output'!A:C,3,FALSE)</f>
        <v>Citalopram</v>
      </c>
      <c r="D106" s="5" t="str">
        <f>VLOOKUP(B106,'WinBUGS output'!A:C,3,FALSE)</f>
        <v>Problem solving individual + any SSRI</v>
      </c>
      <c r="E106" s="5" t="str">
        <f>FIXED('WinBUGS output'!N105,2)</f>
        <v>1.41</v>
      </c>
      <c r="F106" s="5" t="str">
        <f>FIXED('WinBUGS output'!M105,2)</f>
        <v>-1.39</v>
      </c>
      <c r="G106" s="5" t="str">
        <f>FIXED('WinBUGS output'!O105,2)</f>
        <v>4.36</v>
      </c>
      <c r="H106"/>
      <c r="I106"/>
      <c r="J106"/>
      <c r="N106"/>
      <c r="O106"/>
      <c r="X106" s="5" t="str">
        <f t="shared" si="4"/>
        <v>Citalopram</v>
      </c>
      <c r="Y106" s="5" t="str">
        <f t="shared" si="5"/>
        <v>Problem solving individual + any SSRI</v>
      </c>
      <c r="Z106" s="5" t="str">
        <f>FIXED(EXP('WinBUGS output'!N105),2)</f>
        <v>4.11</v>
      </c>
      <c r="AA106" s="5" t="str">
        <f>FIXED(EXP('WinBUGS output'!M105),2)</f>
        <v>0.25</v>
      </c>
      <c r="AB106" s="5" t="str">
        <f>FIXED(EXP('WinBUGS output'!O105),2)</f>
        <v>78.57</v>
      </c>
    </row>
    <row r="107" spans="1:28" x14ac:dyDescent="0.25">
      <c r="A107">
        <v>7</v>
      </c>
      <c r="B107">
        <v>18</v>
      </c>
      <c r="C107" s="5" t="str">
        <f>VLOOKUP(A107,'WinBUGS output'!A:C,3,FALSE)</f>
        <v>Citalopram</v>
      </c>
      <c r="D107" s="5" t="str">
        <f>VLOOKUP(B107,'WinBUGS output'!A:C,3,FALSE)</f>
        <v>Short-term psychodynamic psychotherapy individual + any SSRI</v>
      </c>
      <c r="E107" s="5" t="str">
        <f>FIXED('WinBUGS output'!N106,2)</f>
        <v>-0.87</v>
      </c>
      <c r="F107" s="5" t="str">
        <f>FIXED('WinBUGS output'!M106,2)</f>
        <v>-5.18</v>
      </c>
      <c r="G107" s="5" t="str">
        <f>FIXED('WinBUGS output'!O106,2)</f>
        <v>3.00</v>
      </c>
      <c r="H107"/>
      <c r="I107"/>
      <c r="J107"/>
      <c r="N107"/>
      <c r="O107"/>
      <c r="X107" s="5" t="str">
        <f t="shared" si="4"/>
        <v>Citalopram</v>
      </c>
      <c r="Y107" s="5" t="str">
        <f t="shared" si="5"/>
        <v>Short-term psychodynamic psychotherapy individual + any SSRI</v>
      </c>
      <c r="Z107" s="5" t="str">
        <f>FIXED(EXP('WinBUGS output'!N106),2)</f>
        <v>0.42</v>
      </c>
      <c r="AA107" s="5" t="str">
        <f>FIXED(EXP('WinBUGS output'!M106),2)</f>
        <v>0.01</v>
      </c>
      <c r="AB107" s="5" t="str">
        <f>FIXED(EXP('WinBUGS output'!O106),2)</f>
        <v>20.07</v>
      </c>
    </row>
    <row r="108" spans="1:28" x14ac:dyDescent="0.25">
      <c r="A108">
        <v>7</v>
      </c>
      <c r="B108">
        <v>19</v>
      </c>
      <c r="C108" s="5" t="str">
        <f>VLOOKUP(A108,'WinBUGS output'!A:C,3,FALSE)</f>
        <v>Citalopram</v>
      </c>
      <c r="D108" s="5" t="str">
        <f>VLOOKUP(B108,'WinBUGS output'!A:C,3,FALSE)</f>
        <v>Exercise + Sertraline</v>
      </c>
      <c r="E108" s="5" t="str">
        <f>FIXED('WinBUGS output'!N107,2)</f>
        <v>-0.64</v>
      </c>
      <c r="F108" s="5" t="str">
        <f>FIXED('WinBUGS output'!M107,2)</f>
        <v>-3.27</v>
      </c>
      <c r="G108" s="5" t="str">
        <f>FIXED('WinBUGS output'!O107,2)</f>
        <v>1.87</v>
      </c>
      <c r="H108"/>
      <c r="I108"/>
      <c r="J108"/>
      <c r="N108"/>
      <c r="O108"/>
      <c r="X108" s="5" t="str">
        <f t="shared" si="4"/>
        <v>Citalopram</v>
      </c>
      <c r="Y108" s="5" t="str">
        <f t="shared" si="5"/>
        <v>Exercise + Sertraline</v>
      </c>
      <c r="Z108" s="5" t="str">
        <f>FIXED(EXP('WinBUGS output'!N107),2)</f>
        <v>0.53</v>
      </c>
      <c r="AA108" s="5" t="str">
        <f>FIXED(EXP('WinBUGS output'!M107),2)</f>
        <v>0.04</v>
      </c>
      <c r="AB108" s="5" t="str">
        <f>FIXED(EXP('WinBUGS output'!O107),2)</f>
        <v>6.47</v>
      </c>
    </row>
    <row r="109" spans="1:28" x14ac:dyDescent="0.25">
      <c r="A109">
        <v>8</v>
      </c>
      <c r="B109">
        <v>9</v>
      </c>
      <c r="C109" s="5" t="str">
        <f>VLOOKUP(A109,'WinBUGS output'!A:C,3,FALSE)</f>
        <v>Escitalopram</v>
      </c>
      <c r="D109" s="5" t="str">
        <f>VLOOKUP(B109,'WinBUGS output'!A:C,3,FALSE)</f>
        <v>Fluoxetine</v>
      </c>
      <c r="E109" s="5" t="str">
        <f>FIXED('WinBUGS output'!N108,2)</f>
        <v>-0.03</v>
      </c>
      <c r="F109" s="5" t="str">
        <f>FIXED('WinBUGS output'!M108,2)</f>
        <v>-0.91</v>
      </c>
      <c r="G109" s="5" t="str">
        <f>FIXED('WinBUGS output'!O108,2)</f>
        <v>0.84</v>
      </c>
      <c r="H109"/>
      <c r="I109"/>
      <c r="J109"/>
      <c r="N109"/>
      <c r="O109"/>
      <c r="X109" s="5" t="str">
        <f t="shared" si="4"/>
        <v>Escitalopram</v>
      </c>
      <c r="Y109" s="5" t="str">
        <f t="shared" si="5"/>
        <v>Fluoxetine</v>
      </c>
      <c r="Z109" s="5" t="str">
        <f>FIXED(EXP('WinBUGS output'!N108),2)</f>
        <v>0.97</v>
      </c>
      <c r="AA109" s="5" t="str">
        <f>FIXED(EXP('WinBUGS output'!M108),2)</f>
        <v>0.40</v>
      </c>
      <c r="AB109" s="5" t="str">
        <f>FIXED(EXP('WinBUGS output'!O108),2)</f>
        <v>2.31</v>
      </c>
    </row>
    <row r="110" spans="1:28" x14ac:dyDescent="0.25">
      <c r="A110">
        <v>8</v>
      </c>
      <c r="B110">
        <v>10</v>
      </c>
      <c r="C110" s="5" t="str">
        <f>VLOOKUP(A110,'WinBUGS output'!A:C,3,FALSE)</f>
        <v>Escitalopram</v>
      </c>
      <c r="D110" s="5" t="str">
        <f>VLOOKUP(B110,'WinBUGS output'!A:C,3,FALSE)</f>
        <v>Sertraline</v>
      </c>
      <c r="E110" s="5" t="str">
        <f>FIXED('WinBUGS output'!N109,2)</f>
        <v>0.62</v>
      </c>
      <c r="F110" s="5" t="str">
        <f>FIXED('WinBUGS output'!M109,2)</f>
        <v>-0.25</v>
      </c>
      <c r="G110" s="5" t="str">
        <f>FIXED('WinBUGS output'!O109,2)</f>
        <v>1.64</v>
      </c>
      <c r="H110"/>
      <c r="I110"/>
      <c r="J110"/>
      <c r="N110"/>
      <c r="O110"/>
      <c r="X110" s="5" t="str">
        <f t="shared" si="4"/>
        <v>Escitalopram</v>
      </c>
      <c r="Y110" s="5" t="str">
        <f t="shared" si="5"/>
        <v>Sertraline</v>
      </c>
      <c r="Z110" s="5" t="str">
        <f>FIXED(EXP('WinBUGS output'!N109),2)</f>
        <v>1.86</v>
      </c>
      <c r="AA110" s="5" t="str">
        <f>FIXED(EXP('WinBUGS output'!M109),2)</f>
        <v>0.78</v>
      </c>
      <c r="AB110" s="5" t="str">
        <f>FIXED(EXP('WinBUGS output'!O109),2)</f>
        <v>5.13</v>
      </c>
    </row>
    <row r="111" spans="1:28" x14ac:dyDescent="0.25">
      <c r="A111">
        <v>8</v>
      </c>
      <c r="B111">
        <v>11</v>
      </c>
      <c r="C111" s="5" t="str">
        <f>VLOOKUP(A111,'WinBUGS output'!A:C,3,FALSE)</f>
        <v>Escitalopram</v>
      </c>
      <c r="D111" s="5" t="str">
        <f>VLOOKUP(B111,'WinBUGS output'!A:C,3,FALSE)</f>
        <v>Mirtazapine</v>
      </c>
      <c r="E111" s="5" t="str">
        <f>FIXED('WinBUGS output'!N110,2)</f>
        <v>0.62</v>
      </c>
      <c r="F111" s="5" t="str">
        <f>FIXED('WinBUGS output'!M110,2)</f>
        <v>-1.80</v>
      </c>
      <c r="G111" s="5" t="str">
        <f>FIXED('WinBUGS output'!O110,2)</f>
        <v>3.17</v>
      </c>
      <c r="H111"/>
      <c r="I111"/>
      <c r="J111"/>
      <c r="N111"/>
      <c r="O111"/>
      <c r="X111" s="5" t="str">
        <f t="shared" si="4"/>
        <v>Escitalopram</v>
      </c>
      <c r="Y111" s="5" t="str">
        <f t="shared" si="5"/>
        <v>Mirtazapine</v>
      </c>
      <c r="Z111" s="5" t="str">
        <f>FIXED(EXP('WinBUGS output'!N110),2)</f>
        <v>1.85</v>
      </c>
      <c r="AA111" s="5" t="str">
        <f>FIXED(EXP('WinBUGS output'!M110),2)</f>
        <v>0.17</v>
      </c>
      <c r="AB111" s="5" t="str">
        <f>FIXED(EXP('WinBUGS output'!O110),2)</f>
        <v>23.86</v>
      </c>
    </row>
    <row r="112" spans="1:28" x14ac:dyDescent="0.25">
      <c r="A112">
        <v>8</v>
      </c>
      <c r="B112">
        <v>12</v>
      </c>
      <c r="C112" s="5" t="str">
        <f>VLOOKUP(A112,'WinBUGS output'!A:C,3,FALSE)</f>
        <v>Escitalopram</v>
      </c>
      <c r="D112" s="5" t="str">
        <f>VLOOKUP(B112,'WinBUGS output'!A:C,3,FALSE)</f>
        <v>Short-term psychodynamic psychotherapy individual</v>
      </c>
      <c r="E112" s="5" t="str">
        <f>FIXED('WinBUGS output'!N111,2)</f>
        <v>1.50</v>
      </c>
      <c r="F112" s="5" t="str">
        <f>FIXED('WinBUGS output'!M111,2)</f>
        <v>-1.88</v>
      </c>
      <c r="G112" s="5" t="str">
        <f>FIXED('WinBUGS output'!O111,2)</f>
        <v>5.70</v>
      </c>
      <c r="H112"/>
      <c r="I112"/>
      <c r="J112"/>
      <c r="N112"/>
      <c r="O112"/>
      <c r="X112" s="5" t="str">
        <f t="shared" si="4"/>
        <v>Escitalopram</v>
      </c>
      <c r="Y112" s="5" t="str">
        <f t="shared" si="5"/>
        <v>Short-term psychodynamic psychotherapy individual</v>
      </c>
      <c r="Z112" s="5" t="str">
        <f>FIXED(EXP('WinBUGS output'!N111),2)</f>
        <v>4.48</v>
      </c>
      <c r="AA112" s="5" t="str">
        <f>FIXED(EXP('WinBUGS output'!M111),2)</f>
        <v>0.15</v>
      </c>
      <c r="AB112" s="5" t="str">
        <f>FIXED(EXP('WinBUGS output'!O111),2)</f>
        <v>298.27</v>
      </c>
    </row>
    <row r="113" spans="1:28" x14ac:dyDescent="0.25">
      <c r="A113">
        <v>8</v>
      </c>
      <c r="B113">
        <v>13</v>
      </c>
      <c r="C113" s="5" t="str">
        <f>VLOOKUP(A113,'WinBUGS output'!A:C,3,FALSE)</f>
        <v>Escitalopram</v>
      </c>
      <c r="D113" s="5" t="str">
        <f>VLOOKUP(B113,'WinBUGS output'!A:C,3,FALSE)</f>
        <v>Problem solving individual</v>
      </c>
      <c r="E113" s="5" t="str">
        <f>FIXED('WinBUGS output'!N112,2)</f>
        <v>-2.71</v>
      </c>
      <c r="F113" s="5" t="str">
        <f>FIXED('WinBUGS output'!M112,2)</f>
        <v>-6.33</v>
      </c>
      <c r="G113" s="5" t="str">
        <f>FIXED('WinBUGS output'!O112,2)</f>
        <v>0.36</v>
      </c>
      <c r="H113"/>
      <c r="I113"/>
      <c r="J113"/>
      <c r="N113"/>
      <c r="O113"/>
      <c r="X113" s="5" t="str">
        <f t="shared" si="4"/>
        <v>Escitalopram</v>
      </c>
      <c r="Y113" s="5" t="str">
        <f t="shared" si="5"/>
        <v>Problem solving individual</v>
      </c>
      <c r="Z113" s="5" t="str">
        <f>FIXED(EXP('WinBUGS output'!N112),2)</f>
        <v>0.07</v>
      </c>
      <c r="AA113" s="5" t="str">
        <f>FIXED(EXP('WinBUGS output'!M112),2)</f>
        <v>0.00</v>
      </c>
      <c r="AB113" s="5" t="str">
        <f>FIXED(EXP('WinBUGS output'!O112),2)</f>
        <v>1.43</v>
      </c>
    </row>
    <row r="114" spans="1:28" x14ac:dyDescent="0.25">
      <c r="A114">
        <v>8</v>
      </c>
      <c r="B114">
        <v>14</v>
      </c>
      <c r="C114" s="5" t="str">
        <f>VLOOKUP(A114,'WinBUGS output'!A:C,3,FALSE)</f>
        <v>Escitalopram</v>
      </c>
      <c r="D114" s="5" t="str">
        <f>VLOOKUP(B114,'WinBUGS output'!A:C,3,FALSE)</f>
        <v>CBT individual (over 15 sessions)</v>
      </c>
      <c r="E114" s="5" t="str">
        <f>FIXED('WinBUGS output'!N113,2)</f>
        <v>-0.75</v>
      </c>
      <c r="F114" s="5" t="str">
        <f>FIXED('WinBUGS output'!M113,2)</f>
        <v>-6.69</v>
      </c>
      <c r="G114" s="5" t="str">
        <f>FIXED('WinBUGS output'!O113,2)</f>
        <v>2.70</v>
      </c>
      <c r="H114"/>
      <c r="I114"/>
      <c r="J114"/>
      <c r="N114"/>
      <c r="O114"/>
      <c r="X114" s="5" t="str">
        <f t="shared" si="4"/>
        <v>Escitalopram</v>
      </c>
      <c r="Y114" s="5" t="str">
        <f t="shared" si="5"/>
        <v>CBT individual (over 15 sessions)</v>
      </c>
      <c r="Z114" s="5" t="str">
        <f>FIXED(EXP('WinBUGS output'!N113),2)</f>
        <v>0.47</v>
      </c>
      <c r="AA114" s="5" t="str">
        <f>FIXED(EXP('WinBUGS output'!M113),2)</f>
        <v>0.00</v>
      </c>
      <c r="AB114" s="5" t="str">
        <f>FIXED(EXP('WinBUGS output'!O113),2)</f>
        <v>14.82</v>
      </c>
    </row>
    <row r="115" spans="1:28" x14ac:dyDescent="0.25">
      <c r="A115">
        <v>8</v>
      </c>
      <c r="B115">
        <v>15</v>
      </c>
      <c r="C115" s="5" t="str">
        <f>VLOOKUP(A115,'WinBUGS output'!A:C,3,FALSE)</f>
        <v>Escitalopram</v>
      </c>
      <c r="D115" s="5" t="str">
        <f>VLOOKUP(B115,'WinBUGS output'!A:C,3,FALSE)</f>
        <v>CBT group (under 15 sessions)</v>
      </c>
      <c r="E115" s="5" t="str">
        <f>FIXED('WinBUGS output'!N114,2)</f>
        <v>-1.93</v>
      </c>
      <c r="F115" s="5" t="str">
        <f>FIXED('WinBUGS output'!M114,2)</f>
        <v>-5.47</v>
      </c>
      <c r="G115" s="5" t="str">
        <f>FIXED('WinBUGS output'!O114,2)</f>
        <v>0.52</v>
      </c>
      <c r="H115"/>
      <c r="I115"/>
      <c r="J115"/>
      <c r="N115"/>
      <c r="O115"/>
      <c r="X115" s="5" t="str">
        <f t="shared" si="4"/>
        <v>Escitalopram</v>
      </c>
      <c r="Y115" s="5" t="str">
        <f t="shared" si="5"/>
        <v>CBT group (under 15 sessions)</v>
      </c>
      <c r="Z115" s="5" t="str">
        <f>FIXED(EXP('WinBUGS output'!N114),2)</f>
        <v>0.15</v>
      </c>
      <c r="AA115" s="5" t="str">
        <f>FIXED(EXP('WinBUGS output'!M114),2)</f>
        <v>0.00</v>
      </c>
      <c r="AB115" s="5" t="str">
        <f>FIXED(EXP('WinBUGS output'!O114),2)</f>
        <v>1.68</v>
      </c>
    </row>
    <row r="116" spans="1:28" x14ac:dyDescent="0.25">
      <c r="A116">
        <v>8</v>
      </c>
      <c r="B116">
        <v>16</v>
      </c>
      <c r="C116" s="5" t="str">
        <f>VLOOKUP(A116,'WinBUGS output'!A:C,3,FALSE)</f>
        <v>Escitalopram</v>
      </c>
      <c r="D116" s="5" t="str">
        <f>VLOOKUP(B116,'WinBUGS output'!A:C,3,FALSE)</f>
        <v>CBT individual (over 15 sessions) + imipramine</v>
      </c>
      <c r="E116" s="5" t="str">
        <f>FIXED('WinBUGS output'!N115,2)</f>
        <v>-0.58</v>
      </c>
      <c r="F116" s="5" t="str">
        <f>FIXED('WinBUGS output'!M115,2)</f>
        <v>-6.99</v>
      </c>
      <c r="G116" s="5" t="str">
        <f>FIXED('WinBUGS output'!O115,2)</f>
        <v>2.79</v>
      </c>
      <c r="H116"/>
      <c r="I116"/>
      <c r="J116"/>
      <c r="N116"/>
      <c r="O116"/>
      <c r="X116" s="5" t="str">
        <f t="shared" si="4"/>
        <v>Escitalopram</v>
      </c>
      <c r="Y116" s="5" t="str">
        <f t="shared" si="5"/>
        <v>CBT individual (over 15 sessions) + imipramine</v>
      </c>
      <c r="Z116" s="5" t="str">
        <f>FIXED(EXP('WinBUGS output'!N115),2)</f>
        <v>0.56</v>
      </c>
      <c r="AA116" s="5" t="str">
        <f>FIXED(EXP('WinBUGS output'!M115),2)</f>
        <v>0.00</v>
      </c>
      <c r="AB116" s="5" t="str">
        <f>FIXED(EXP('WinBUGS output'!O115),2)</f>
        <v>16.26</v>
      </c>
    </row>
    <row r="117" spans="1:28" x14ac:dyDescent="0.25">
      <c r="A117">
        <v>8</v>
      </c>
      <c r="B117">
        <v>17</v>
      </c>
      <c r="C117" s="5" t="str">
        <f>VLOOKUP(A117,'WinBUGS output'!A:C,3,FALSE)</f>
        <v>Escitalopram</v>
      </c>
      <c r="D117" s="5" t="str">
        <f>VLOOKUP(B117,'WinBUGS output'!A:C,3,FALSE)</f>
        <v>Problem solving individual + any SSRI</v>
      </c>
      <c r="E117" s="5" t="str">
        <f>FIXED('WinBUGS output'!N116,2)</f>
        <v>1.59</v>
      </c>
      <c r="F117" s="5" t="str">
        <f>FIXED('WinBUGS output'!M116,2)</f>
        <v>-1.21</v>
      </c>
      <c r="G117" s="5" t="str">
        <f>FIXED('WinBUGS output'!O116,2)</f>
        <v>4.53</v>
      </c>
      <c r="H117"/>
      <c r="I117"/>
      <c r="J117"/>
      <c r="N117"/>
      <c r="O117"/>
      <c r="X117" s="5" t="str">
        <f t="shared" si="4"/>
        <v>Escitalopram</v>
      </c>
      <c r="Y117" s="5" t="str">
        <f t="shared" si="5"/>
        <v>Problem solving individual + any SSRI</v>
      </c>
      <c r="Z117" s="5" t="str">
        <f>FIXED(EXP('WinBUGS output'!N116),2)</f>
        <v>4.90</v>
      </c>
      <c r="AA117" s="5" t="str">
        <f>FIXED(EXP('WinBUGS output'!M116),2)</f>
        <v>0.30</v>
      </c>
      <c r="AB117" s="5" t="str">
        <f>FIXED(EXP('WinBUGS output'!O116),2)</f>
        <v>92.67</v>
      </c>
    </row>
    <row r="118" spans="1:28" x14ac:dyDescent="0.25">
      <c r="A118">
        <v>8</v>
      </c>
      <c r="B118">
        <v>18</v>
      </c>
      <c r="C118" s="5" t="str">
        <f>VLOOKUP(A118,'WinBUGS output'!A:C,3,FALSE)</f>
        <v>Escitalopram</v>
      </c>
      <c r="D118" s="5" t="str">
        <f>VLOOKUP(B118,'WinBUGS output'!A:C,3,FALSE)</f>
        <v>Short-term psychodynamic psychotherapy individual + any SSRI</v>
      </c>
      <c r="E118" s="5" t="str">
        <f>FIXED('WinBUGS output'!N117,2)</f>
        <v>-0.69</v>
      </c>
      <c r="F118" s="5" t="str">
        <f>FIXED('WinBUGS output'!M117,2)</f>
        <v>-4.99</v>
      </c>
      <c r="G118" s="5" t="str">
        <f>FIXED('WinBUGS output'!O117,2)</f>
        <v>3.19</v>
      </c>
      <c r="H118"/>
      <c r="I118"/>
      <c r="J118"/>
      <c r="N118"/>
      <c r="O118"/>
      <c r="X118" s="5" t="str">
        <f t="shared" si="4"/>
        <v>Escitalopram</v>
      </c>
      <c r="Y118" s="5" t="str">
        <f t="shared" si="5"/>
        <v>Short-term psychodynamic psychotherapy individual + any SSRI</v>
      </c>
      <c r="Z118" s="5" t="str">
        <f>FIXED(EXP('WinBUGS output'!N117),2)</f>
        <v>0.50</v>
      </c>
      <c r="AA118" s="5" t="str">
        <f>FIXED(EXP('WinBUGS output'!M117),2)</f>
        <v>0.01</v>
      </c>
      <c r="AB118" s="5" t="str">
        <f>FIXED(EXP('WinBUGS output'!O117),2)</f>
        <v>24.34</v>
      </c>
    </row>
    <row r="119" spans="1:28" x14ac:dyDescent="0.25">
      <c r="A119">
        <v>8</v>
      </c>
      <c r="B119">
        <v>19</v>
      </c>
      <c r="C119" s="5" t="str">
        <f>VLOOKUP(A119,'WinBUGS output'!A:C,3,FALSE)</f>
        <v>Escitalopram</v>
      </c>
      <c r="D119" s="5" t="str">
        <f>VLOOKUP(B119,'WinBUGS output'!A:C,3,FALSE)</f>
        <v>Exercise + Sertraline</v>
      </c>
      <c r="E119" s="5" t="str">
        <f>FIXED('WinBUGS output'!N118,2)</f>
        <v>-0.45</v>
      </c>
      <c r="F119" s="5" t="str">
        <f>FIXED('WinBUGS output'!M118,2)</f>
        <v>-3.13</v>
      </c>
      <c r="G119" s="5" t="str">
        <f>FIXED('WinBUGS output'!O118,2)</f>
        <v>2.04</v>
      </c>
      <c r="H119"/>
      <c r="I119"/>
      <c r="J119"/>
      <c r="N119"/>
      <c r="O119"/>
      <c r="X119" s="5" t="str">
        <f t="shared" si="4"/>
        <v>Escitalopram</v>
      </c>
      <c r="Y119" s="5" t="str">
        <f t="shared" si="5"/>
        <v>Exercise + Sertraline</v>
      </c>
      <c r="Z119" s="5" t="str">
        <f>FIXED(EXP('WinBUGS output'!N118),2)</f>
        <v>0.64</v>
      </c>
      <c r="AA119" s="5" t="str">
        <f>FIXED(EXP('WinBUGS output'!M118),2)</f>
        <v>0.04</v>
      </c>
      <c r="AB119" s="5" t="str">
        <f>FIXED(EXP('WinBUGS output'!O118),2)</f>
        <v>7.65</v>
      </c>
    </row>
    <row r="120" spans="1:28" x14ac:dyDescent="0.25">
      <c r="A120">
        <v>9</v>
      </c>
      <c r="B120">
        <v>10</v>
      </c>
      <c r="C120" s="5" t="str">
        <f>VLOOKUP(A120,'WinBUGS output'!A:C,3,FALSE)</f>
        <v>Fluoxetine</v>
      </c>
      <c r="D120" s="5" t="str">
        <f>VLOOKUP(B120,'WinBUGS output'!A:C,3,FALSE)</f>
        <v>Sertraline</v>
      </c>
      <c r="E120" s="5" t="str">
        <f>FIXED('WinBUGS output'!N119,2)</f>
        <v>0.68</v>
      </c>
      <c r="F120" s="5" t="str">
        <f>FIXED('WinBUGS output'!M119,2)</f>
        <v>-0.16</v>
      </c>
      <c r="G120" s="5" t="str">
        <f>FIXED('WinBUGS output'!O119,2)</f>
        <v>1.54</v>
      </c>
      <c r="H120"/>
      <c r="I120"/>
      <c r="J120"/>
      <c r="N120"/>
      <c r="O120"/>
      <c r="X120" s="5" t="str">
        <f t="shared" si="4"/>
        <v>Fluoxetine</v>
      </c>
      <c r="Y120" s="5" t="str">
        <f t="shared" si="5"/>
        <v>Sertraline</v>
      </c>
      <c r="Z120" s="5" t="str">
        <f>FIXED(EXP('WinBUGS output'!N119),2)</f>
        <v>1.97</v>
      </c>
      <c r="AA120" s="5" t="str">
        <f>FIXED(EXP('WinBUGS output'!M119),2)</f>
        <v>0.85</v>
      </c>
      <c r="AB120" s="5" t="str">
        <f>FIXED(EXP('WinBUGS output'!O119),2)</f>
        <v>4.66</v>
      </c>
    </row>
    <row r="121" spans="1:28" x14ac:dyDescent="0.25">
      <c r="A121">
        <v>9</v>
      </c>
      <c r="B121">
        <v>11</v>
      </c>
      <c r="C121" s="5" t="str">
        <f>VLOOKUP(A121,'WinBUGS output'!A:C,3,FALSE)</f>
        <v>Fluoxetine</v>
      </c>
      <c r="D121" s="5" t="str">
        <f>VLOOKUP(B121,'WinBUGS output'!A:C,3,FALSE)</f>
        <v>Mirtazapine</v>
      </c>
      <c r="E121" s="5" t="str">
        <f>FIXED('WinBUGS output'!N120,2)</f>
        <v>0.66</v>
      </c>
      <c r="F121" s="5" t="str">
        <f>FIXED('WinBUGS output'!M120,2)</f>
        <v>-1.72</v>
      </c>
      <c r="G121" s="5" t="str">
        <f>FIXED('WinBUGS output'!O120,2)</f>
        <v>3.19</v>
      </c>
      <c r="H121"/>
      <c r="I121"/>
      <c r="J121"/>
      <c r="N121"/>
      <c r="O121"/>
      <c r="X121" s="5" t="str">
        <f t="shared" si="4"/>
        <v>Fluoxetine</v>
      </c>
      <c r="Y121" s="5" t="str">
        <f t="shared" si="5"/>
        <v>Mirtazapine</v>
      </c>
      <c r="Z121" s="5" t="str">
        <f>FIXED(EXP('WinBUGS output'!N120),2)</f>
        <v>1.93</v>
      </c>
      <c r="AA121" s="5" t="str">
        <f>FIXED(EXP('WinBUGS output'!M120),2)</f>
        <v>0.18</v>
      </c>
      <c r="AB121" s="5" t="str">
        <f>FIXED(EXP('WinBUGS output'!O120),2)</f>
        <v>24.17</v>
      </c>
    </row>
    <row r="122" spans="1:28" x14ac:dyDescent="0.25">
      <c r="A122">
        <v>9</v>
      </c>
      <c r="B122">
        <v>12</v>
      </c>
      <c r="C122" s="5" t="str">
        <f>VLOOKUP(A122,'WinBUGS output'!A:C,3,FALSE)</f>
        <v>Fluoxetine</v>
      </c>
      <c r="D122" s="5" t="str">
        <f>VLOOKUP(B122,'WinBUGS output'!A:C,3,FALSE)</f>
        <v>Short-term psychodynamic psychotherapy individual</v>
      </c>
      <c r="E122" s="5" t="str">
        <f>FIXED('WinBUGS output'!N121,2)</f>
        <v>1.53</v>
      </c>
      <c r="F122" s="5" t="str">
        <f>FIXED('WinBUGS output'!M121,2)</f>
        <v>-1.74</v>
      </c>
      <c r="G122" s="5" t="str">
        <f>FIXED('WinBUGS output'!O121,2)</f>
        <v>5.65</v>
      </c>
      <c r="H122" t="s">
        <v>470</v>
      </c>
      <c r="I122" t="s">
        <v>471</v>
      </c>
      <c r="J122" t="s">
        <v>472</v>
      </c>
      <c r="N122"/>
      <c r="O122"/>
      <c r="X122" s="5" t="str">
        <f t="shared" si="4"/>
        <v>Fluoxetine</v>
      </c>
      <c r="Y122" s="5" t="str">
        <f t="shared" si="5"/>
        <v>Short-term psychodynamic psychotherapy individual</v>
      </c>
      <c r="Z122" s="5" t="str">
        <f>FIXED(EXP('WinBUGS output'!N121),2)</f>
        <v>4.63</v>
      </c>
      <c r="AA122" s="5" t="str">
        <f>FIXED(EXP('WinBUGS output'!M121),2)</f>
        <v>0.18</v>
      </c>
      <c r="AB122" s="5" t="str">
        <f>FIXED(EXP('WinBUGS output'!O121),2)</f>
        <v>283.44</v>
      </c>
    </row>
    <row r="123" spans="1:28" x14ac:dyDescent="0.25">
      <c r="A123">
        <v>9</v>
      </c>
      <c r="B123">
        <v>13</v>
      </c>
      <c r="C123" s="5" t="str">
        <f>VLOOKUP(A123,'WinBUGS output'!A:C,3,FALSE)</f>
        <v>Fluoxetine</v>
      </c>
      <c r="D123" s="5" t="str">
        <f>VLOOKUP(B123,'WinBUGS output'!A:C,3,FALSE)</f>
        <v>Problem solving individual</v>
      </c>
      <c r="E123" s="5" t="str">
        <f>FIXED('WinBUGS output'!N122,2)</f>
        <v>-2.68</v>
      </c>
      <c r="F123" s="5" t="str">
        <f>FIXED('WinBUGS output'!M122,2)</f>
        <v>-6.29</v>
      </c>
      <c r="G123" s="5" t="str">
        <f>FIXED('WinBUGS output'!O122,2)</f>
        <v>0.37</v>
      </c>
      <c r="H123"/>
      <c r="I123"/>
      <c r="J123"/>
      <c r="N123"/>
      <c r="O123"/>
      <c r="X123" s="5" t="str">
        <f t="shared" si="4"/>
        <v>Fluoxetine</v>
      </c>
      <c r="Y123" s="5" t="str">
        <f t="shared" si="5"/>
        <v>Problem solving individual</v>
      </c>
      <c r="Z123" s="5" t="str">
        <f>FIXED(EXP('WinBUGS output'!N122),2)</f>
        <v>0.07</v>
      </c>
      <c r="AA123" s="5" t="str">
        <f>FIXED(EXP('WinBUGS output'!M122),2)</f>
        <v>0.00</v>
      </c>
      <c r="AB123" s="5" t="str">
        <f>FIXED(EXP('WinBUGS output'!O122),2)</f>
        <v>1.44</v>
      </c>
    </row>
    <row r="124" spans="1:28" x14ac:dyDescent="0.25">
      <c r="A124">
        <v>9</v>
      </c>
      <c r="B124">
        <v>14</v>
      </c>
      <c r="C124" s="5" t="str">
        <f>VLOOKUP(A124,'WinBUGS output'!A:C,3,FALSE)</f>
        <v>Fluoxetine</v>
      </c>
      <c r="D124" s="5" t="str">
        <f>VLOOKUP(B124,'WinBUGS output'!A:C,3,FALSE)</f>
        <v>CBT individual (over 15 sessions)</v>
      </c>
      <c r="E124" s="5" t="str">
        <f>FIXED('WinBUGS output'!N123,2)</f>
        <v>-0.71</v>
      </c>
      <c r="F124" s="5" t="str">
        <f>FIXED('WinBUGS output'!M123,2)</f>
        <v>-6.67</v>
      </c>
      <c r="G124" s="5" t="str">
        <f>FIXED('WinBUGS output'!O123,2)</f>
        <v>2.70</v>
      </c>
      <c r="H124"/>
      <c r="I124"/>
      <c r="J124"/>
      <c r="N124"/>
      <c r="O124"/>
      <c r="X124" s="5" t="str">
        <f t="shared" si="4"/>
        <v>Fluoxetine</v>
      </c>
      <c r="Y124" s="5" t="str">
        <f t="shared" si="5"/>
        <v>CBT individual (over 15 sessions)</v>
      </c>
      <c r="Z124" s="5" t="str">
        <f>FIXED(EXP('WinBUGS output'!N123),2)</f>
        <v>0.49</v>
      </c>
      <c r="AA124" s="5" t="str">
        <f>FIXED(EXP('WinBUGS output'!M123),2)</f>
        <v>0.00</v>
      </c>
      <c r="AB124" s="5" t="str">
        <f>FIXED(EXP('WinBUGS output'!O123),2)</f>
        <v>14.92</v>
      </c>
    </row>
    <row r="125" spans="1:28" x14ac:dyDescent="0.25">
      <c r="A125">
        <v>9</v>
      </c>
      <c r="B125">
        <v>15</v>
      </c>
      <c r="C125" s="5" t="str">
        <f>VLOOKUP(A125,'WinBUGS output'!A:C,3,FALSE)</f>
        <v>Fluoxetine</v>
      </c>
      <c r="D125" s="5" t="str">
        <f>VLOOKUP(B125,'WinBUGS output'!A:C,3,FALSE)</f>
        <v>CBT group (under 15 sessions)</v>
      </c>
      <c r="E125" s="5" t="str">
        <f>FIXED('WinBUGS output'!N124,2)</f>
        <v>-1.89</v>
      </c>
      <c r="F125" s="5" t="str">
        <f>FIXED('WinBUGS output'!M124,2)</f>
        <v>-5.42</v>
      </c>
      <c r="G125" s="5" t="str">
        <f>FIXED('WinBUGS output'!O124,2)</f>
        <v>0.52</v>
      </c>
      <c r="H125"/>
      <c r="I125"/>
      <c r="J125"/>
      <c r="N125"/>
      <c r="O125"/>
      <c r="X125" s="5" t="str">
        <f t="shared" si="4"/>
        <v>Fluoxetine</v>
      </c>
      <c r="Y125" s="5" t="str">
        <f t="shared" si="5"/>
        <v>CBT group (under 15 sessions)</v>
      </c>
      <c r="Z125" s="5" t="str">
        <f>FIXED(EXP('WinBUGS output'!N124),2)</f>
        <v>0.15</v>
      </c>
      <c r="AA125" s="5" t="str">
        <f>FIXED(EXP('WinBUGS output'!M124),2)</f>
        <v>0.00</v>
      </c>
      <c r="AB125" s="5" t="str">
        <f>FIXED(EXP('WinBUGS output'!O124),2)</f>
        <v>1.68</v>
      </c>
    </row>
    <row r="126" spans="1:28" x14ac:dyDescent="0.25">
      <c r="A126">
        <v>9</v>
      </c>
      <c r="B126">
        <v>16</v>
      </c>
      <c r="C126" s="5" t="str">
        <f>VLOOKUP(A126,'WinBUGS output'!A:C,3,FALSE)</f>
        <v>Fluoxetine</v>
      </c>
      <c r="D126" s="5" t="str">
        <f>VLOOKUP(B126,'WinBUGS output'!A:C,3,FALSE)</f>
        <v>CBT individual (over 15 sessions) + imipramine</v>
      </c>
      <c r="E126" s="5" t="str">
        <f>FIXED('WinBUGS output'!N125,2)</f>
        <v>-0.54</v>
      </c>
      <c r="F126" s="5" t="str">
        <f>FIXED('WinBUGS output'!M125,2)</f>
        <v>-6.98</v>
      </c>
      <c r="G126" s="5" t="str">
        <f>FIXED('WinBUGS output'!O125,2)</f>
        <v>2.79</v>
      </c>
      <c r="H126"/>
      <c r="I126"/>
      <c r="J126"/>
      <c r="N126"/>
      <c r="O126"/>
      <c r="X126" s="5" t="str">
        <f t="shared" si="4"/>
        <v>Fluoxetine</v>
      </c>
      <c r="Y126" s="5" t="str">
        <f t="shared" si="5"/>
        <v>CBT individual (over 15 sessions) + imipramine</v>
      </c>
      <c r="Z126" s="5" t="str">
        <f>FIXED(EXP('WinBUGS output'!N125),2)</f>
        <v>0.58</v>
      </c>
      <c r="AA126" s="5" t="str">
        <f>FIXED(EXP('WinBUGS output'!M125),2)</f>
        <v>0.00</v>
      </c>
      <c r="AB126" s="5" t="str">
        <f>FIXED(EXP('WinBUGS output'!O125),2)</f>
        <v>16.31</v>
      </c>
    </row>
    <row r="127" spans="1:28" x14ac:dyDescent="0.25">
      <c r="A127">
        <v>9</v>
      </c>
      <c r="B127">
        <v>17</v>
      </c>
      <c r="C127" s="5" t="str">
        <f>VLOOKUP(A127,'WinBUGS output'!A:C,3,FALSE)</f>
        <v>Fluoxetine</v>
      </c>
      <c r="D127" s="5" t="str">
        <f>VLOOKUP(B127,'WinBUGS output'!A:C,3,FALSE)</f>
        <v>Problem solving individual + any SSRI</v>
      </c>
      <c r="E127" s="5" t="str">
        <f>FIXED('WinBUGS output'!N126,2)</f>
        <v>1.62</v>
      </c>
      <c r="F127" s="5" t="str">
        <f>FIXED('WinBUGS output'!M126,2)</f>
        <v>-1.17</v>
      </c>
      <c r="G127" s="5" t="str">
        <f>FIXED('WinBUGS output'!O126,2)</f>
        <v>4.54</v>
      </c>
      <c r="H127"/>
      <c r="I127"/>
      <c r="J127"/>
      <c r="N127"/>
      <c r="O127"/>
      <c r="X127" s="5" t="str">
        <f t="shared" si="4"/>
        <v>Fluoxetine</v>
      </c>
      <c r="Y127" s="5" t="str">
        <f t="shared" si="5"/>
        <v>Problem solving individual + any SSRI</v>
      </c>
      <c r="Z127" s="5" t="str">
        <f>FIXED(EXP('WinBUGS output'!N126),2)</f>
        <v>5.03</v>
      </c>
      <c r="AA127" s="5" t="str">
        <f>FIXED(EXP('WinBUGS output'!M126),2)</f>
        <v>0.31</v>
      </c>
      <c r="AB127" s="5" t="str">
        <f>FIXED(EXP('WinBUGS output'!O126),2)</f>
        <v>93.78</v>
      </c>
    </row>
    <row r="128" spans="1:28" x14ac:dyDescent="0.25">
      <c r="A128">
        <v>9</v>
      </c>
      <c r="B128">
        <v>18</v>
      </c>
      <c r="C128" s="5" t="str">
        <f>VLOOKUP(A128,'WinBUGS output'!A:C,3,FALSE)</f>
        <v>Fluoxetine</v>
      </c>
      <c r="D128" s="5" t="str">
        <f>VLOOKUP(B128,'WinBUGS output'!A:C,3,FALSE)</f>
        <v>Short-term psychodynamic psychotherapy individual + any SSRI</v>
      </c>
      <c r="E128" s="5" t="str">
        <f>FIXED('WinBUGS output'!N127,2)</f>
        <v>-0.65</v>
      </c>
      <c r="F128" s="5" t="str">
        <f>FIXED('WinBUGS output'!M127,2)</f>
        <v>-4.95</v>
      </c>
      <c r="G128" s="5" t="str">
        <f>FIXED('WinBUGS output'!O127,2)</f>
        <v>3.20</v>
      </c>
      <c r="H128"/>
      <c r="I128"/>
      <c r="J128"/>
      <c r="N128"/>
      <c r="O128"/>
      <c r="X128" s="5" t="str">
        <f t="shared" si="4"/>
        <v>Fluoxetine</v>
      </c>
      <c r="Y128" s="5" t="str">
        <f t="shared" si="5"/>
        <v>Short-term psychodynamic psychotherapy individual + any SSRI</v>
      </c>
      <c r="Z128" s="5" t="str">
        <f>FIXED(EXP('WinBUGS output'!N127),2)</f>
        <v>0.52</v>
      </c>
      <c r="AA128" s="5" t="str">
        <f>FIXED(EXP('WinBUGS output'!M127),2)</f>
        <v>0.01</v>
      </c>
      <c r="AB128" s="5" t="str">
        <f>FIXED(EXP('WinBUGS output'!O127),2)</f>
        <v>24.53</v>
      </c>
    </row>
    <row r="129" spans="1:28" x14ac:dyDescent="0.25">
      <c r="A129">
        <v>9</v>
      </c>
      <c r="B129">
        <v>19</v>
      </c>
      <c r="C129" s="5" t="str">
        <f>VLOOKUP(A129,'WinBUGS output'!A:C,3,FALSE)</f>
        <v>Fluoxetine</v>
      </c>
      <c r="D129" s="5" t="str">
        <f>VLOOKUP(B129,'WinBUGS output'!A:C,3,FALSE)</f>
        <v>Exercise + Sertraline</v>
      </c>
      <c r="E129" s="5" t="str">
        <f>FIXED('WinBUGS output'!N128,2)</f>
        <v>-0.41</v>
      </c>
      <c r="F129" s="5" t="str">
        <f>FIXED('WinBUGS output'!M128,2)</f>
        <v>-3.07</v>
      </c>
      <c r="G129" s="5" t="str">
        <f>FIXED('WinBUGS output'!O128,2)</f>
        <v>2.04</v>
      </c>
      <c r="H129"/>
      <c r="I129"/>
      <c r="J129"/>
      <c r="N129"/>
      <c r="O129"/>
      <c r="X129" s="5" t="str">
        <f t="shared" si="4"/>
        <v>Fluoxetine</v>
      </c>
      <c r="Y129" s="5" t="str">
        <f t="shared" si="5"/>
        <v>Exercise + Sertraline</v>
      </c>
      <c r="Z129" s="5" t="str">
        <f>FIXED(EXP('WinBUGS output'!N128),2)</f>
        <v>0.67</v>
      </c>
      <c r="AA129" s="5" t="str">
        <f>FIXED(EXP('WinBUGS output'!M128),2)</f>
        <v>0.05</v>
      </c>
      <c r="AB129" s="5" t="str">
        <f>FIXED(EXP('WinBUGS output'!O128),2)</f>
        <v>7.65</v>
      </c>
    </row>
    <row r="130" spans="1:28" x14ac:dyDescent="0.25">
      <c r="A130">
        <v>10</v>
      </c>
      <c r="B130">
        <v>11</v>
      </c>
      <c r="C130" s="5" t="str">
        <f>VLOOKUP(A130,'WinBUGS output'!A:C,3,FALSE)</f>
        <v>Sertraline</v>
      </c>
      <c r="D130" s="5" t="str">
        <f>VLOOKUP(B130,'WinBUGS output'!A:C,3,FALSE)</f>
        <v>Mirtazapine</v>
      </c>
      <c r="E130" s="5" t="str">
        <f>FIXED('WinBUGS output'!N129,2)</f>
        <v>-0.04</v>
      </c>
      <c r="F130" s="5" t="str">
        <f>FIXED('WinBUGS output'!M129,2)</f>
        <v>-2.32</v>
      </c>
      <c r="G130" s="5" t="str">
        <f>FIXED('WinBUGS output'!O129,2)</f>
        <v>2.53</v>
      </c>
      <c r="H130"/>
      <c r="I130"/>
      <c r="J130"/>
      <c r="N130"/>
      <c r="O130"/>
      <c r="X130" s="5" t="str">
        <f t="shared" si="4"/>
        <v>Sertraline</v>
      </c>
      <c r="Y130" s="5" t="str">
        <f t="shared" si="5"/>
        <v>Mirtazapine</v>
      </c>
      <c r="Z130" s="5" t="str">
        <f>FIXED(EXP('WinBUGS output'!N129),2)</f>
        <v>0.97</v>
      </c>
      <c r="AA130" s="5" t="str">
        <f>FIXED(EXP('WinBUGS output'!M129),2)</f>
        <v>0.10</v>
      </c>
      <c r="AB130" s="5" t="str">
        <f>FIXED(EXP('WinBUGS output'!O129),2)</f>
        <v>12.49</v>
      </c>
    </row>
    <row r="131" spans="1:28" x14ac:dyDescent="0.25">
      <c r="A131">
        <v>10</v>
      </c>
      <c r="B131">
        <v>12</v>
      </c>
      <c r="C131" s="5" t="str">
        <f>VLOOKUP(A131,'WinBUGS output'!A:C,3,FALSE)</f>
        <v>Sertraline</v>
      </c>
      <c r="D131" s="5" t="str">
        <f>VLOOKUP(B131,'WinBUGS output'!A:C,3,FALSE)</f>
        <v>Short-term psychodynamic psychotherapy individual</v>
      </c>
      <c r="E131" s="5" t="str">
        <f>FIXED('WinBUGS output'!N130,2)</f>
        <v>0.84</v>
      </c>
      <c r="F131" s="5" t="str">
        <f>FIXED('WinBUGS output'!M130,2)</f>
        <v>-2.48</v>
      </c>
      <c r="G131" s="5" t="str">
        <f>FIXED('WinBUGS output'!O130,2)</f>
        <v>5.07</v>
      </c>
      <c r="H131"/>
      <c r="I131"/>
      <c r="J131"/>
      <c r="N131"/>
      <c r="O131"/>
      <c r="X131" s="5" t="str">
        <f t="shared" si="4"/>
        <v>Sertraline</v>
      </c>
      <c r="Y131" s="5" t="str">
        <f t="shared" si="5"/>
        <v>Short-term psychodynamic psychotherapy individual</v>
      </c>
      <c r="Z131" s="5" t="str">
        <f>FIXED(EXP('WinBUGS output'!N130),2)</f>
        <v>2.31</v>
      </c>
      <c r="AA131" s="5" t="str">
        <f>FIXED(EXP('WinBUGS output'!M130),2)</f>
        <v>0.08</v>
      </c>
      <c r="AB131" s="5" t="str">
        <f>FIXED(EXP('WinBUGS output'!O130),2)</f>
        <v>159.49</v>
      </c>
    </row>
    <row r="132" spans="1:28" x14ac:dyDescent="0.25">
      <c r="A132">
        <v>10</v>
      </c>
      <c r="B132">
        <v>13</v>
      </c>
      <c r="C132" s="5" t="str">
        <f>VLOOKUP(A132,'WinBUGS output'!A:C,3,FALSE)</f>
        <v>Sertraline</v>
      </c>
      <c r="D132" s="5" t="str">
        <f>VLOOKUP(B132,'WinBUGS output'!A:C,3,FALSE)</f>
        <v>Problem solving individual</v>
      </c>
      <c r="E132" s="5" t="str">
        <f>FIXED('WinBUGS output'!N131,2)</f>
        <v>-3.35</v>
      </c>
      <c r="F132" s="5" t="str">
        <f>FIXED('WinBUGS output'!M131,2)</f>
        <v>-6.94</v>
      </c>
      <c r="G132" s="5" t="str">
        <f>FIXED('WinBUGS output'!O131,2)</f>
        <v>-0.29</v>
      </c>
      <c r="H132"/>
      <c r="I132"/>
      <c r="J132"/>
      <c r="N132"/>
      <c r="O132"/>
      <c r="X132" s="5" t="str">
        <f t="shared" si="4"/>
        <v>Sertraline</v>
      </c>
      <c r="Y132" s="5" t="str">
        <f t="shared" si="5"/>
        <v>Problem solving individual</v>
      </c>
      <c r="Z132" s="5" t="str">
        <f>FIXED(EXP('WinBUGS output'!N131),2)</f>
        <v>0.04</v>
      </c>
      <c r="AA132" s="5" t="str">
        <f>FIXED(EXP('WinBUGS output'!M131),2)</f>
        <v>0.00</v>
      </c>
      <c r="AB132" s="5" t="str">
        <f>FIXED(EXP('WinBUGS output'!O131),2)</f>
        <v>0.75</v>
      </c>
    </row>
    <row r="133" spans="1:28" x14ac:dyDescent="0.25">
      <c r="A133">
        <v>10</v>
      </c>
      <c r="B133">
        <v>14</v>
      </c>
      <c r="C133" s="5" t="str">
        <f>VLOOKUP(A133,'WinBUGS output'!A:C,3,FALSE)</f>
        <v>Sertraline</v>
      </c>
      <c r="D133" s="5" t="str">
        <f>VLOOKUP(B133,'WinBUGS output'!A:C,3,FALSE)</f>
        <v>CBT individual (over 15 sessions)</v>
      </c>
      <c r="E133" s="5" t="str">
        <f>FIXED('WinBUGS output'!N132,2)</f>
        <v>-1.39</v>
      </c>
      <c r="F133" s="5" t="str">
        <f>FIXED('WinBUGS output'!M132,2)</f>
        <v>-7.25</v>
      </c>
      <c r="G133" s="5" t="str">
        <f>FIXED('WinBUGS output'!O132,2)</f>
        <v>2.08</v>
      </c>
      <c r="H133"/>
      <c r="I133"/>
      <c r="J133"/>
      <c r="N133"/>
      <c r="O133"/>
      <c r="X133" s="5" t="str">
        <f t="shared" ref="X133:X174" si="8">C133</f>
        <v>Sertraline</v>
      </c>
      <c r="Y133" s="5" t="str">
        <f t="shared" ref="Y133:Y174" si="9">D133</f>
        <v>CBT individual (over 15 sessions)</v>
      </c>
      <c r="Z133" s="5" t="str">
        <f>FIXED(EXP('WinBUGS output'!N132),2)</f>
        <v>0.25</v>
      </c>
      <c r="AA133" s="5" t="str">
        <f>FIXED(EXP('WinBUGS output'!M132),2)</f>
        <v>0.00</v>
      </c>
      <c r="AB133" s="5" t="str">
        <f>FIXED(EXP('WinBUGS output'!O132),2)</f>
        <v>7.98</v>
      </c>
    </row>
    <row r="134" spans="1:28" x14ac:dyDescent="0.25">
      <c r="A134">
        <v>10</v>
      </c>
      <c r="B134">
        <v>15</v>
      </c>
      <c r="C134" s="5" t="str">
        <f>VLOOKUP(A134,'WinBUGS output'!A:C,3,FALSE)</f>
        <v>Sertraline</v>
      </c>
      <c r="D134" s="5" t="str">
        <f>VLOOKUP(B134,'WinBUGS output'!A:C,3,FALSE)</f>
        <v>CBT group (under 15 sessions)</v>
      </c>
      <c r="E134" s="5" t="str">
        <f>FIXED('WinBUGS output'!N133,2)</f>
        <v>-2.56</v>
      </c>
      <c r="F134" s="5" t="str">
        <f>FIXED('WinBUGS output'!M133,2)</f>
        <v>-6.03</v>
      </c>
      <c r="G134" s="5" t="str">
        <f>FIXED('WinBUGS output'!O133,2)</f>
        <v>-0.28</v>
      </c>
      <c r="H134" t="s">
        <v>473</v>
      </c>
      <c r="I134" t="s">
        <v>474</v>
      </c>
      <c r="J134" t="s">
        <v>475</v>
      </c>
      <c r="N134"/>
      <c r="O134"/>
      <c r="X134" s="5" t="str">
        <f t="shared" si="8"/>
        <v>Sertraline</v>
      </c>
      <c r="Y134" s="5" t="str">
        <f t="shared" si="9"/>
        <v>CBT group (under 15 sessions)</v>
      </c>
      <c r="Z134" s="5" t="str">
        <f>FIXED(EXP('WinBUGS output'!N133),2)</f>
        <v>0.08</v>
      </c>
      <c r="AA134" s="5" t="str">
        <f>FIXED(EXP('WinBUGS output'!M133),2)</f>
        <v>0.00</v>
      </c>
      <c r="AB134" s="5" t="str">
        <f>FIXED(EXP('WinBUGS output'!O133),2)</f>
        <v>0.75</v>
      </c>
    </row>
    <row r="135" spans="1:28" x14ac:dyDescent="0.25">
      <c r="A135">
        <v>10</v>
      </c>
      <c r="B135">
        <v>16</v>
      </c>
      <c r="C135" s="5" t="str">
        <f>VLOOKUP(A135,'WinBUGS output'!A:C,3,FALSE)</f>
        <v>Sertraline</v>
      </c>
      <c r="D135" s="5" t="str">
        <f>VLOOKUP(B135,'WinBUGS output'!A:C,3,FALSE)</f>
        <v>CBT individual (over 15 sessions) + imipramine</v>
      </c>
      <c r="E135" s="5" t="str">
        <f>FIXED('WinBUGS output'!N134,2)</f>
        <v>-1.21</v>
      </c>
      <c r="F135" s="5" t="str">
        <f>FIXED('WinBUGS output'!M134,2)</f>
        <v>-7.66</v>
      </c>
      <c r="G135" s="5" t="str">
        <f>FIXED('WinBUGS output'!O134,2)</f>
        <v>2.14</v>
      </c>
      <c r="H135"/>
      <c r="I135"/>
      <c r="J135"/>
      <c r="N135"/>
      <c r="O135"/>
      <c r="X135" s="5" t="str">
        <f t="shared" si="8"/>
        <v>Sertraline</v>
      </c>
      <c r="Y135" s="5" t="str">
        <f t="shared" si="9"/>
        <v>CBT individual (over 15 sessions) + imipramine</v>
      </c>
      <c r="Z135" s="5" t="str">
        <f>FIXED(EXP('WinBUGS output'!N134),2)</f>
        <v>0.30</v>
      </c>
      <c r="AA135" s="5" t="str">
        <f>FIXED(EXP('WinBUGS output'!M134),2)</f>
        <v>0.00</v>
      </c>
      <c r="AB135" s="5" t="str">
        <f>FIXED(EXP('WinBUGS output'!O134),2)</f>
        <v>8.50</v>
      </c>
    </row>
    <row r="136" spans="1:28" x14ac:dyDescent="0.25">
      <c r="A136">
        <v>10</v>
      </c>
      <c r="B136">
        <v>17</v>
      </c>
      <c r="C136" s="5" t="str">
        <f>VLOOKUP(A136,'WinBUGS output'!A:C,3,FALSE)</f>
        <v>Sertraline</v>
      </c>
      <c r="D136" s="5" t="str">
        <f>VLOOKUP(B136,'WinBUGS output'!A:C,3,FALSE)</f>
        <v>Problem solving individual + any SSRI</v>
      </c>
      <c r="E136" s="5" t="str">
        <f>FIXED('WinBUGS output'!N135,2)</f>
        <v>0.94</v>
      </c>
      <c r="F136" s="5" t="str">
        <f>FIXED('WinBUGS output'!M135,2)</f>
        <v>-1.80</v>
      </c>
      <c r="G136" s="5" t="str">
        <f>FIXED('WinBUGS output'!O135,2)</f>
        <v>3.92</v>
      </c>
      <c r="H136"/>
      <c r="I136"/>
      <c r="J136"/>
      <c r="N136"/>
      <c r="O136"/>
      <c r="X136" s="5" t="str">
        <f t="shared" si="8"/>
        <v>Sertraline</v>
      </c>
      <c r="Y136" s="5" t="str">
        <f t="shared" si="9"/>
        <v>Problem solving individual + any SSRI</v>
      </c>
      <c r="Z136" s="5" t="str">
        <f>FIXED(EXP('WinBUGS output'!N135),2)</f>
        <v>2.56</v>
      </c>
      <c r="AA136" s="5" t="str">
        <f>FIXED(EXP('WinBUGS output'!M135),2)</f>
        <v>0.17</v>
      </c>
      <c r="AB136" s="5" t="str">
        <f>FIXED(EXP('WinBUGS output'!O135),2)</f>
        <v>50.40</v>
      </c>
    </row>
    <row r="137" spans="1:28" x14ac:dyDescent="0.25">
      <c r="A137">
        <v>10</v>
      </c>
      <c r="B137">
        <v>18</v>
      </c>
      <c r="C137" s="5" t="str">
        <f>VLOOKUP(A137,'WinBUGS output'!A:C,3,FALSE)</f>
        <v>Sertraline</v>
      </c>
      <c r="D137" s="5" t="str">
        <f>VLOOKUP(B137,'WinBUGS output'!A:C,3,FALSE)</f>
        <v>Short-term psychodynamic psychotherapy individual + any SSRI</v>
      </c>
      <c r="E137" s="5" t="str">
        <f>FIXED('WinBUGS output'!N136,2)</f>
        <v>-1.34</v>
      </c>
      <c r="F137" s="5" t="str">
        <f>FIXED('WinBUGS output'!M136,2)</f>
        <v>-5.62</v>
      </c>
      <c r="G137" s="5" t="str">
        <f>FIXED('WinBUGS output'!O136,2)</f>
        <v>2.50</v>
      </c>
      <c r="H137"/>
      <c r="I137"/>
      <c r="J137"/>
      <c r="N137"/>
      <c r="O137"/>
      <c r="X137" s="5" t="str">
        <f t="shared" si="8"/>
        <v>Sertraline</v>
      </c>
      <c r="Y137" s="5" t="str">
        <f t="shared" si="9"/>
        <v>Short-term psychodynamic psychotherapy individual + any SSRI</v>
      </c>
      <c r="Z137" s="5" t="str">
        <f>FIXED(EXP('WinBUGS output'!N136),2)</f>
        <v>0.26</v>
      </c>
      <c r="AA137" s="5" t="str">
        <f>FIXED(EXP('WinBUGS output'!M136),2)</f>
        <v>0.00</v>
      </c>
      <c r="AB137" s="5" t="str">
        <f>FIXED(EXP('WinBUGS output'!O136),2)</f>
        <v>12.16</v>
      </c>
    </row>
    <row r="138" spans="1:28" x14ac:dyDescent="0.25">
      <c r="A138">
        <v>10</v>
      </c>
      <c r="B138">
        <v>19</v>
      </c>
      <c r="C138" s="5" t="str">
        <f>VLOOKUP(A138,'WinBUGS output'!A:C,3,FALSE)</f>
        <v>Sertraline</v>
      </c>
      <c r="D138" s="5" t="str">
        <f>VLOOKUP(B138,'WinBUGS output'!A:C,3,FALSE)</f>
        <v>Exercise + Sertraline</v>
      </c>
      <c r="E138" s="5" t="str">
        <f>FIXED('WinBUGS output'!N137,2)</f>
        <v>-1.11</v>
      </c>
      <c r="F138" s="5" t="str">
        <f>FIXED('WinBUGS output'!M137,2)</f>
        <v>-3.56</v>
      </c>
      <c r="G138" s="5" t="str">
        <f>FIXED('WinBUGS output'!O137,2)</f>
        <v>1.25</v>
      </c>
      <c r="H138" t="s">
        <v>476</v>
      </c>
      <c r="I138" t="s">
        <v>477</v>
      </c>
      <c r="J138" t="s">
        <v>478</v>
      </c>
      <c r="N138"/>
      <c r="O138"/>
      <c r="X138" s="5" t="str">
        <f t="shared" si="8"/>
        <v>Sertraline</v>
      </c>
      <c r="Y138" s="5" t="str">
        <f t="shared" si="9"/>
        <v>Exercise + Sertraline</v>
      </c>
      <c r="Z138" s="5" t="str">
        <f>FIXED(EXP('WinBUGS output'!N137),2)</f>
        <v>0.33</v>
      </c>
      <c r="AA138" s="5" t="str">
        <f>FIXED(EXP('WinBUGS output'!M137),2)</f>
        <v>0.03</v>
      </c>
      <c r="AB138" s="5" t="str">
        <f>FIXED(EXP('WinBUGS output'!O137),2)</f>
        <v>3.48</v>
      </c>
    </row>
    <row r="139" spans="1:28" x14ac:dyDescent="0.25">
      <c r="A139">
        <v>11</v>
      </c>
      <c r="B139">
        <v>12</v>
      </c>
      <c r="C139" s="5" t="str">
        <f>VLOOKUP(A139,'WinBUGS output'!A:C,3,FALSE)</f>
        <v>Mirtazapine</v>
      </c>
      <c r="D139" s="5" t="str">
        <f>VLOOKUP(B139,'WinBUGS output'!A:C,3,FALSE)</f>
        <v>Short-term psychodynamic psychotherapy individual</v>
      </c>
      <c r="E139" s="5" t="str">
        <f>FIXED('WinBUGS output'!N138,2)</f>
        <v>0.89</v>
      </c>
      <c r="F139" s="5" t="str">
        <f>FIXED('WinBUGS output'!M138,2)</f>
        <v>-3.29</v>
      </c>
      <c r="G139" s="5" t="str">
        <f>FIXED('WinBUGS output'!O138,2)</f>
        <v>5.58</v>
      </c>
      <c r="H139"/>
      <c r="I139"/>
      <c r="J139"/>
      <c r="N139"/>
      <c r="O139"/>
      <c r="X139" s="5" t="str">
        <f t="shared" si="8"/>
        <v>Mirtazapine</v>
      </c>
      <c r="Y139" s="5" t="str">
        <f t="shared" si="9"/>
        <v>Short-term psychodynamic psychotherapy individual</v>
      </c>
      <c r="Z139" s="5" t="str">
        <f>FIXED(EXP('WinBUGS output'!N138),2)</f>
        <v>2.44</v>
      </c>
      <c r="AA139" s="5" t="str">
        <f>FIXED(EXP('WinBUGS output'!M138),2)</f>
        <v>0.04</v>
      </c>
      <c r="AB139" s="5" t="str">
        <f>FIXED(EXP('WinBUGS output'!O138),2)</f>
        <v>264.01</v>
      </c>
    </row>
    <row r="140" spans="1:28" x14ac:dyDescent="0.25">
      <c r="A140">
        <v>11</v>
      </c>
      <c r="B140">
        <v>13</v>
      </c>
      <c r="C140" s="5" t="str">
        <f>VLOOKUP(A140,'WinBUGS output'!A:C,3,FALSE)</f>
        <v>Mirtazapine</v>
      </c>
      <c r="D140" s="5" t="str">
        <f>VLOOKUP(B140,'WinBUGS output'!A:C,3,FALSE)</f>
        <v>Problem solving individual</v>
      </c>
      <c r="E140" s="5" t="str">
        <f>FIXED('WinBUGS output'!N139,2)</f>
        <v>-3.35</v>
      </c>
      <c r="F140" s="5" t="str">
        <f>FIXED('WinBUGS output'!M139,2)</f>
        <v>-7.60</v>
      </c>
      <c r="G140" s="5" t="str">
        <f>FIXED('WinBUGS output'!O139,2)</f>
        <v>0.42</v>
      </c>
      <c r="H140"/>
      <c r="I140"/>
      <c r="J140"/>
      <c r="N140"/>
      <c r="O140"/>
      <c r="X140" s="5" t="str">
        <f t="shared" si="8"/>
        <v>Mirtazapine</v>
      </c>
      <c r="Y140" s="5" t="str">
        <f t="shared" si="9"/>
        <v>Problem solving individual</v>
      </c>
      <c r="Z140" s="5" t="str">
        <f>FIXED(EXP('WinBUGS output'!N139),2)</f>
        <v>0.04</v>
      </c>
      <c r="AA140" s="5" t="str">
        <f>FIXED(EXP('WinBUGS output'!M139),2)</f>
        <v>0.00</v>
      </c>
      <c r="AB140" s="5" t="str">
        <f>FIXED(EXP('WinBUGS output'!O139),2)</f>
        <v>1.52</v>
      </c>
    </row>
    <row r="141" spans="1:28" x14ac:dyDescent="0.25">
      <c r="A141">
        <v>11</v>
      </c>
      <c r="B141">
        <v>14</v>
      </c>
      <c r="C141" s="5" t="str">
        <f>VLOOKUP(A141,'WinBUGS output'!A:C,3,FALSE)</f>
        <v>Mirtazapine</v>
      </c>
      <c r="D141" s="5" t="str">
        <f>VLOOKUP(B141,'WinBUGS output'!A:C,3,FALSE)</f>
        <v>CBT individual (over 15 sessions)</v>
      </c>
      <c r="E141" s="5" t="str">
        <f>FIXED('WinBUGS output'!N140,2)</f>
        <v>-1.45</v>
      </c>
      <c r="F141" s="5" t="str">
        <f>FIXED('WinBUGS output'!M140,2)</f>
        <v>-7.76</v>
      </c>
      <c r="G141" s="5" t="str">
        <f>FIXED('WinBUGS output'!O140,2)</f>
        <v>2.77</v>
      </c>
      <c r="H141"/>
      <c r="I141"/>
      <c r="J141"/>
      <c r="N141"/>
      <c r="O141"/>
      <c r="X141" s="5" t="str">
        <f t="shared" si="8"/>
        <v>Mirtazapine</v>
      </c>
      <c r="Y141" s="5" t="str">
        <f t="shared" si="9"/>
        <v>CBT individual (over 15 sessions)</v>
      </c>
      <c r="Z141" s="5" t="str">
        <f>FIXED(EXP('WinBUGS output'!N140),2)</f>
        <v>0.23</v>
      </c>
      <c r="AA141" s="5" t="str">
        <f>FIXED(EXP('WinBUGS output'!M140),2)</f>
        <v>0.00</v>
      </c>
      <c r="AB141" s="5" t="str">
        <f>FIXED(EXP('WinBUGS output'!O140),2)</f>
        <v>15.89</v>
      </c>
    </row>
    <row r="142" spans="1:28" x14ac:dyDescent="0.25">
      <c r="A142">
        <v>11</v>
      </c>
      <c r="B142">
        <v>15</v>
      </c>
      <c r="C142" s="5" t="str">
        <f>VLOOKUP(A142,'WinBUGS output'!A:C,3,FALSE)</f>
        <v>Mirtazapine</v>
      </c>
      <c r="D142" s="5" t="str">
        <f>VLOOKUP(B142,'WinBUGS output'!A:C,3,FALSE)</f>
        <v>CBT group (under 15 sessions)</v>
      </c>
      <c r="E142" s="5" t="str">
        <f>FIXED('WinBUGS output'!N141,2)</f>
        <v>-2.59</v>
      </c>
      <c r="F142" s="5" t="str">
        <f>FIXED('WinBUGS output'!M141,2)</f>
        <v>-6.79</v>
      </c>
      <c r="G142" s="5" t="str">
        <f>FIXED('WinBUGS output'!O141,2)</f>
        <v>0.65</v>
      </c>
      <c r="H142"/>
      <c r="I142"/>
      <c r="J142"/>
      <c r="N142"/>
      <c r="O142"/>
      <c r="X142" s="5" t="str">
        <f t="shared" si="8"/>
        <v>Mirtazapine</v>
      </c>
      <c r="Y142" s="5" t="str">
        <f t="shared" si="9"/>
        <v>CBT group (under 15 sessions)</v>
      </c>
      <c r="Z142" s="5" t="str">
        <f>FIXED(EXP('WinBUGS output'!N141),2)</f>
        <v>0.07</v>
      </c>
      <c r="AA142" s="5" t="str">
        <f>FIXED(EXP('WinBUGS output'!M141),2)</f>
        <v>0.00</v>
      </c>
      <c r="AB142" s="5" t="str">
        <f>FIXED(EXP('WinBUGS output'!O141),2)</f>
        <v>1.92</v>
      </c>
    </row>
    <row r="143" spans="1:28" x14ac:dyDescent="0.25">
      <c r="A143">
        <v>11</v>
      </c>
      <c r="B143">
        <v>16</v>
      </c>
      <c r="C143" s="5" t="str">
        <f>VLOOKUP(A143,'WinBUGS output'!A:C,3,FALSE)</f>
        <v>Mirtazapine</v>
      </c>
      <c r="D143" s="5" t="str">
        <f>VLOOKUP(B143,'WinBUGS output'!A:C,3,FALSE)</f>
        <v>CBT individual (over 15 sessions) + imipramine</v>
      </c>
      <c r="E143" s="5" t="str">
        <f>FIXED('WinBUGS output'!N142,2)</f>
        <v>-1.28</v>
      </c>
      <c r="F143" s="5" t="str">
        <f>FIXED('WinBUGS output'!M142,2)</f>
        <v>-7.87</v>
      </c>
      <c r="G143" s="5" t="str">
        <f>FIXED('WinBUGS output'!O142,2)</f>
        <v>2.80</v>
      </c>
      <c r="H143"/>
      <c r="I143"/>
      <c r="J143"/>
      <c r="N143"/>
      <c r="O143"/>
      <c r="X143" s="5" t="str">
        <f t="shared" si="8"/>
        <v>Mirtazapine</v>
      </c>
      <c r="Y143" s="5" t="str">
        <f t="shared" si="9"/>
        <v>CBT individual (over 15 sessions) + imipramine</v>
      </c>
      <c r="Z143" s="5" t="str">
        <f>FIXED(EXP('WinBUGS output'!N142),2)</f>
        <v>0.28</v>
      </c>
      <c r="AA143" s="5" t="str">
        <f>FIXED(EXP('WinBUGS output'!M142),2)</f>
        <v>0.00</v>
      </c>
      <c r="AB143" s="5" t="str">
        <f>FIXED(EXP('WinBUGS output'!O142),2)</f>
        <v>16.43</v>
      </c>
    </row>
    <row r="144" spans="1:28" x14ac:dyDescent="0.25">
      <c r="A144">
        <v>11</v>
      </c>
      <c r="B144">
        <v>17</v>
      </c>
      <c r="C144" s="5" t="str">
        <f>VLOOKUP(A144,'WinBUGS output'!A:C,3,FALSE)</f>
        <v>Mirtazapine</v>
      </c>
      <c r="D144" s="5" t="str">
        <f>VLOOKUP(B144,'WinBUGS output'!A:C,3,FALSE)</f>
        <v>Problem solving individual + any SSRI</v>
      </c>
      <c r="E144" s="5" t="str">
        <f>FIXED('WinBUGS output'!N143,2)</f>
        <v>0.97</v>
      </c>
      <c r="F144" s="5" t="str">
        <f>FIXED('WinBUGS output'!M143,2)</f>
        <v>-2.69</v>
      </c>
      <c r="G144" s="5" t="str">
        <f>FIXED('WinBUGS output'!O143,2)</f>
        <v>4.64</v>
      </c>
      <c r="H144"/>
      <c r="I144"/>
      <c r="J144"/>
      <c r="N144"/>
      <c r="O144"/>
      <c r="X144" s="5" t="str">
        <f t="shared" si="8"/>
        <v>Mirtazapine</v>
      </c>
      <c r="Y144" s="5" t="str">
        <f t="shared" si="9"/>
        <v>Problem solving individual + any SSRI</v>
      </c>
      <c r="Z144" s="5" t="str">
        <f>FIXED(EXP('WinBUGS output'!N143),2)</f>
        <v>2.64</v>
      </c>
      <c r="AA144" s="5" t="str">
        <f>FIXED(EXP('WinBUGS output'!M143),2)</f>
        <v>0.07</v>
      </c>
      <c r="AB144" s="5" t="str">
        <f>FIXED(EXP('WinBUGS output'!O143),2)</f>
        <v>103.65</v>
      </c>
    </row>
    <row r="145" spans="1:28" x14ac:dyDescent="0.25">
      <c r="A145">
        <v>11</v>
      </c>
      <c r="B145">
        <v>18</v>
      </c>
      <c r="C145" s="5" t="str">
        <f>VLOOKUP(A145,'WinBUGS output'!A:C,3,FALSE)</f>
        <v>Mirtazapine</v>
      </c>
      <c r="D145" s="5" t="str">
        <f>VLOOKUP(B145,'WinBUGS output'!A:C,3,FALSE)</f>
        <v>Short-term psychodynamic psychotherapy individual + any SSRI</v>
      </c>
      <c r="E145" s="5" t="str">
        <f>FIXED('WinBUGS output'!N144,2)</f>
        <v>-1.32</v>
      </c>
      <c r="F145" s="5" t="str">
        <f>FIXED('WinBUGS output'!M144,2)</f>
        <v>-6.21</v>
      </c>
      <c r="G145" s="5" t="str">
        <f>FIXED('WinBUGS output'!O144,2)</f>
        <v>3.09</v>
      </c>
      <c r="H145"/>
      <c r="I145"/>
      <c r="J145"/>
      <c r="N145"/>
      <c r="O145"/>
      <c r="X145" s="5" t="str">
        <f t="shared" si="8"/>
        <v>Mirtazapine</v>
      </c>
      <c r="Y145" s="5" t="str">
        <f t="shared" si="9"/>
        <v>Short-term psychodynamic psychotherapy individual + any SSRI</v>
      </c>
      <c r="Z145" s="5" t="str">
        <f>FIXED(EXP('WinBUGS output'!N144),2)</f>
        <v>0.27</v>
      </c>
      <c r="AA145" s="5" t="str">
        <f>FIXED(EXP('WinBUGS output'!M144),2)</f>
        <v>0.00</v>
      </c>
      <c r="AB145" s="5" t="str">
        <f>FIXED(EXP('WinBUGS output'!O144),2)</f>
        <v>21.98</v>
      </c>
    </row>
    <row r="146" spans="1:28" x14ac:dyDescent="0.25">
      <c r="A146">
        <v>11</v>
      </c>
      <c r="B146">
        <v>19</v>
      </c>
      <c r="C146" s="5" t="str">
        <f>VLOOKUP(A146,'WinBUGS output'!A:C,3,FALSE)</f>
        <v>Mirtazapine</v>
      </c>
      <c r="D146" s="5" t="str">
        <f>VLOOKUP(B146,'WinBUGS output'!A:C,3,FALSE)</f>
        <v>Exercise + Sertraline</v>
      </c>
      <c r="E146" s="5" t="str">
        <f>FIXED('WinBUGS output'!N145,2)</f>
        <v>-1.11</v>
      </c>
      <c r="F146" s="5" t="str">
        <f>FIXED('WinBUGS output'!M145,2)</f>
        <v>-4.55</v>
      </c>
      <c r="G146" s="5" t="str">
        <f>FIXED('WinBUGS output'!O145,2)</f>
        <v>2.25</v>
      </c>
      <c r="H146"/>
      <c r="I146"/>
      <c r="J146"/>
      <c r="N146"/>
      <c r="O146"/>
      <c r="X146" s="5" t="str">
        <f t="shared" si="8"/>
        <v>Mirtazapine</v>
      </c>
      <c r="Y146" s="5" t="str">
        <f t="shared" si="9"/>
        <v>Exercise + Sertraline</v>
      </c>
      <c r="Z146" s="5" t="str">
        <f>FIXED(EXP('WinBUGS output'!N145),2)</f>
        <v>0.33</v>
      </c>
      <c r="AA146" s="5" t="str">
        <f>FIXED(EXP('WinBUGS output'!M145),2)</f>
        <v>0.01</v>
      </c>
      <c r="AB146" s="5" t="str">
        <f>FIXED(EXP('WinBUGS output'!O145),2)</f>
        <v>9.44</v>
      </c>
    </row>
    <row r="147" spans="1:28" x14ac:dyDescent="0.25">
      <c r="A147">
        <v>12</v>
      </c>
      <c r="B147">
        <v>13</v>
      </c>
      <c r="C147" s="5" t="str">
        <f>VLOOKUP(A147,'WinBUGS output'!A:C,3,FALSE)</f>
        <v>Short-term psychodynamic psychotherapy individual</v>
      </c>
      <c r="D147" s="5" t="str">
        <f>VLOOKUP(B147,'WinBUGS output'!A:C,3,FALSE)</f>
        <v>Problem solving individual</v>
      </c>
      <c r="E147" s="5" t="str">
        <f>FIXED('WinBUGS output'!N146,2)</f>
        <v>-4.26</v>
      </c>
      <c r="F147" s="5" t="str">
        <f>FIXED('WinBUGS output'!M146,2)</f>
        <v>-9.51</v>
      </c>
      <c r="G147" s="5" t="str">
        <f>FIXED('WinBUGS output'!O146,2)</f>
        <v>0.38</v>
      </c>
      <c r="H147"/>
      <c r="I147"/>
      <c r="J147"/>
      <c r="N147"/>
      <c r="O147"/>
      <c r="X147" s="5" t="str">
        <f t="shared" si="8"/>
        <v>Short-term psychodynamic psychotherapy individual</v>
      </c>
      <c r="Y147" s="5" t="str">
        <f t="shared" si="9"/>
        <v>Problem solving individual</v>
      </c>
      <c r="Z147" s="5" t="str">
        <f>FIXED(EXP('WinBUGS output'!N146),2)</f>
        <v>0.01</v>
      </c>
      <c r="AA147" s="5" t="str">
        <f>FIXED(EXP('WinBUGS output'!M146),2)</f>
        <v>0.00</v>
      </c>
      <c r="AB147" s="5" t="str">
        <f>FIXED(EXP('WinBUGS output'!O146),2)</f>
        <v>1.46</v>
      </c>
    </row>
    <row r="148" spans="1:28" x14ac:dyDescent="0.25">
      <c r="A148">
        <v>12</v>
      </c>
      <c r="B148">
        <v>14</v>
      </c>
      <c r="C148" s="5" t="str">
        <f>VLOOKUP(A148,'WinBUGS output'!A:C,3,FALSE)</f>
        <v>Short-term psychodynamic psychotherapy individual</v>
      </c>
      <c r="D148" s="5" t="str">
        <f>VLOOKUP(B148,'WinBUGS output'!A:C,3,FALSE)</f>
        <v>CBT individual (over 15 sessions)</v>
      </c>
      <c r="E148" s="5" t="str">
        <f>FIXED('WinBUGS output'!N147,2)</f>
        <v>-2.49</v>
      </c>
      <c r="F148" s="5" t="str">
        <f>FIXED('WinBUGS output'!M147,2)</f>
        <v>-8.97</v>
      </c>
      <c r="G148" s="5" t="str">
        <f>FIXED('WinBUGS output'!O147,2)</f>
        <v>2.60</v>
      </c>
      <c r="H148"/>
      <c r="I148"/>
      <c r="J148"/>
      <c r="N148"/>
      <c r="O148"/>
      <c r="X148" s="5" t="str">
        <f t="shared" si="8"/>
        <v>Short-term psychodynamic psychotherapy individual</v>
      </c>
      <c r="Y148" s="5" t="str">
        <f t="shared" si="9"/>
        <v>CBT individual (over 15 sessions)</v>
      </c>
      <c r="Z148" s="5" t="str">
        <f>FIXED(EXP('WinBUGS output'!N147),2)</f>
        <v>0.08</v>
      </c>
      <c r="AA148" s="5" t="str">
        <f>FIXED(EXP('WinBUGS output'!M147),2)</f>
        <v>0.00</v>
      </c>
      <c r="AB148" s="5" t="str">
        <f>FIXED(EXP('WinBUGS output'!O147),2)</f>
        <v>13.46</v>
      </c>
    </row>
    <row r="149" spans="1:28" x14ac:dyDescent="0.25">
      <c r="A149">
        <v>12</v>
      </c>
      <c r="B149">
        <v>15</v>
      </c>
      <c r="C149" s="5" t="str">
        <f>VLOOKUP(A149,'WinBUGS output'!A:C,3,FALSE)</f>
        <v>Short-term psychodynamic psychotherapy individual</v>
      </c>
      <c r="D149" s="5" t="str">
        <f>VLOOKUP(B149,'WinBUGS output'!A:C,3,FALSE)</f>
        <v>CBT group (under 15 sessions)</v>
      </c>
      <c r="E149" s="5" t="str">
        <f>FIXED('WinBUGS output'!N148,2)</f>
        <v>-3.51</v>
      </c>
      <c r="F149" s="5" t="str">
        <f>FIXED('WinBUGS output'!M148,2)</f>
        <v>-8.85</v>
      </c>
      <c r="G149" s="5" t="str">
        <f>FIXED('WinBUGS output'!O148,2)</f>
        <v>0.65</v>
      </c>
      <c r="H149"/>
      <c r="I149"/>
      <c r="J149"/>
      <c r="N149"/>
      <c r="O149"/>
      <c r="X149" s="5" t="str">
        <f t="shared" si="8"/>
        <v>Short-term psychodynamic psychotherapy individual</v>
      </c>
      <c r="Y149" s="5" t="str">
        <f t="shared" si="9"/>
        <v>CBT group (under 15 sessions)</v>
      </c>
      <c r="Z149" s="5" t="str">
        <f>FIXED(EXP('WinBUGS output'!N148),2)</f>
        <v>0.03</v>
      </c>
      <c r="AA149" s="5" t="str">
        <f>FIXED(EXP('WinBUGS output'!M148),2)</f>
        <v>0.00</v>
      </c>
      <c r="AB149" s="5" t="str">
        <f>FIXED(EXP('WinBUGS output'!O148),2)</f>
        <v>1.92</v>
      </c>
    </row>
    <row r="150" spans="1:28" x14ac:dyDescent="0.25">
      <c r="A150">
        <v>12</v>
      </c>
      <c r="B150">
        <v>16</v>
      </c>
      <c r="C150" s="5" t="str">
        <f>VLOOKUP(A150,'WinBUGS output'!A:C,3,FALSE)</f>
        <v>Short-term psychodynamic psychotherapy individual</v>
      </c>
      <c r="D150" s="5" t="str">
        <f>VLOOKUP(B150,'WinBUGS output'!A:C,3,FALSE)</f>
        <v>CBT individual (over 15 sessions) + imipramine</v>
      </c>
      <c r="E150" s="5" t="str">
        <f>FIXED('WinBUGS output'!N149,2)</f>
        <v>-2.28</v>
      </c>
      <c r="F150" s="5" t="str">
        <f>FIXED('WinBUGS output'!M149,2)</f>
        <v>-9.50</v>
      </c>
      <c r="G150" s="5" t="str">
        <f>FIXED('WinBUGS output'!O149,2)</f>
        <v>2.61</v>
      </c>
      <c r="H150"/>
      <c r="I150"/>
      <c r="J150"/>
      <c r="N150"/>
      <c r="O150"/>
      <c r="X150" s="5" t="str">
        <f t="shared" si="8"/>
        <v>Short-term psychodynamic psychotherapy individual</v>
      </c>
      <c r="Y150" s="5" t="str">
        <f t="shared" si="9"/>
        <v>CBT individual (over 15 sessions) + imipramine</v>
      </c>
      <c r="Z150" s="5" t="str">
        <f>FIXED(EXP('WinBUGS output'!N149),2)</f>
        <v>0.10</v>
      </c>
      <c r="AA150" s="5" t="str">
        <f>FIXED(EXP('WinBUGS output'!M149),2)</f>
        <v>0.00</v>
      </c>
      <c r="AB150" s="5" t="str">
        <f>FIXED(EXP('WinBUGS output'!O149),2)</f>
        <v>13.59</v>
      </c>
    </row>
    <row r="151" spans="1:28" x14ac:dyDescent="0.25">
      <c r="A151">
        <v>12</v>
      </c>
      <c r="B151">
        <v>17</v>
      </c>
      <c r="C151" s="5" t="str">
        <f>VLOOKUP(A151,'WinBUGS output'!A:C,3,FALSE)</f>
        <v>Short-term psychodynamic psychotherapy individual</v>
      </c>
      <c r="D151" s="5" t="str">
        <f>VLOOKUP(B151,'WinBUGS output'!A:C,3,FALSE)</f>
        <v>Problem solving individual + any SSRI</v>
      </c>
      <c r="E151" s="5" t="str">
        <f>FIXED('WinBUGS output'!N150,2)</f>
        <v>0.08</v>
      </c>
      <c r="F151" s="5" t="str">
        <f>FIXED('WinBUGS output'!M150,2)</f>
        <v>-4.74</v>
      </c>
      <c r="G151" s="5" t="str">
        <f>FIXED('WinBUGS output'!O150,2)</f>
        <v>4.54</v>
      </c>
      <c r="H151"/>
      <c r="I151"/>
      <c r="J151"/>
      <c r="N151"/>
      <c r="O151"/>
      <c r="X151" s="5" t="str">
        <f t="shared" si="8"/>
        <v>Short-term psychodynamic psychotherapy individual</v>
      </c>
      <c r="Y151" s="5" t="str">
        <f t="shared" si="9"/>
        <v>Problem solving individual + any SSRI</v>
      </c>
      <c r="Z151" s="5" t="str">
        <f>FIXED(EXP('WinBUGS output'!N150),2)</f>
        <v>1.09</v>
      </c>
      <c r="AA151" s="5" t="str">
        <f>FIXED(EXP('WinBUGS output'!M150),2)</f>
        <v>0.01</v>
      </c>
      <c r="AB151" s="5" t="str">
        <f>FIXED(EXP('WinBUGS output'!O150),2)</f>
        <v>93.50</v>
      </c>
    </row>
    <row r="152" spans="1:28" x14ac:dyDescent="0.25">
      <c r="A152">
        <v>12</v>
      </c>
      <c r="B152">
        <v>18</v>
      </c>
      <c r="C152" s="5" t="str">
        <f>VLOOKUP(A152,'WinBUGS output'!A:C,3,FALSE)</f>
        <v>Short-term psychodynamic psychotherapy individual</v>
      </c>
      <c r="D152" s="5" t="str">
        <f>VLOOKUP(B152,'WinBUGS output'!A:C,3,FALSE)</f>
        <v>Short-term psychodynamic psychotherapy individual + any SSRI</v>
      </c>
      <c r="E152" s="5" t="str">
        <f>FIXED('WinBUGS output'!N151,2)</f>
        <v>-2.28</v>
      </c>
      <c r="F152" s="5" t="str">
        <f>FIXED('WinBUGS output'!M151,2)</f>
        <v>-7.95</v>
      </c>
      <c r="G152" s="5" t="str">
        <f>FIXED('WinBUGS output'!O151,2)</f>
        <v>2.85</v>
      </c>
      <c r="H152"/>
      <c r="I152"/>
      <c r="J152"/>
      <c r="N152"/>
      <c r="O152"/>
      <c r="X152" s="5" t="str">
        <f t="shared" si="8"/>
        <v>Short-term psychodynamic psychotherapy individual</v>
      </c>
      <c r="Y152" s="5" t="str">
        <f t="shared" si="9"/>
        <v>Short-term psychodynamic psychotherapy individual + any SSRI</v>
      </c>
      <c r="Z152" s="5" t="str">
        <f>FIXED(EXP('WinBUGS output'!N151),2)</f>
        <v>0.10</v>
      </c>
      <c r="AA152" s="5" t="str">
        <f>FIXED(EXP('WinBUGS output'!M151),2)</f>
        <v>0.00</v>
      </c>
      <c r="AB152" s="5" t="str">
        <f>FIXED(EXP('WinBUGS output'!O151),2)</f>
        <v>17.20</v>
      </c>
    </row>
    <row r="153" spans="1:28" x14ac:dyDescent="0.25">
      <c r="A153">
        <v>12</v>
      </c>
      <c r="B153">
        <v>19</v>
      </c>
      <c r="C153" s="5" t="str">
        <f>VLOOKUP(A153,'WinBUGS output'!A:C,3,FALSE)</f>
        <v>Short-term psychodynamic psychotherapy individual</v>
      </c>
      <c r="D153" s="5" t="str">
        <f>VLOOKUP(B153,'WinBUGS output'!A:C,3,FALSE)</f>
        <v>Exercise + Sertraline</v>
      </c>
      <c r="E153" s="5" t="str">
        <f>FIXED('WinBUGS output'!N152,2)</f>
        <v>-1.97</v>
      </c>
      <c r="F153" s="5" t="str">
        <f>FIXED('WinBUGS output'!M152,2)</f>
        <v>-6.73</v>
      </c>
      <c r="G153" s="5" t="str">
        <f>FIXED('WinBUGS output'!O152,2)</f>
        <v>2.12</v>
      </c>
      <c r="H153"/>
      <c r="I153"/>
      <c r="J153"/>
      <c r="N153"/>
      <c r="O153"/>
      <c r="X153" s="5" t="str">
        <f t="shared" si="8"/>
        <v>Short-term psychodynamic psychotherapy individual</v>
      </c>
      <c r="Y153" s="5" t="str">
        <f t="shared" si="9"/>
        <v>Exercise + Sertraline</v>
      </c>
      <c r="Z153" s="5" t="str">
        <f>FIXED(EXP('WinBUGS output'!N152),2)</f>
        <v>0.14</v>
      </c>
      <c r="AA153" s="5" t="str">
        <f>FIXED(EXP('WinBUGS output'!M152),2)</f>
        <v>0.00</v>
      </c>
      <c r="AB153" s="5" t="str">
        <f>FIXED(EXP('WinBUGS output'!O152),2)</f>
        <v>8.31</v>
      </c>
    </row>
    <row r="154" spans="1:28" x14ac:dyDescent="0.25">
      <c r="A154">
        <v>13</v>
      </c>
      <c r="B154">
        <v>14</v>
      </c>
      <c r="C154" s="5" t="str">
        <f>VLOOKUP(A154,'WinBUGS output'!A:C,3,FALSE)</f>
        <v>Problem solving individual</v>
      </c>
      <c r="D154" s="5" t="str">
        <f>VLOOKUP(B154,'WinBUGS output'!A:C,3,FALSE)</f>
        <v>CBT individual (over 15 sessions)</v>
      </c>
      <c r="E154" s="5" t="str">
        <f>FIXED('WinBUGS output'!N153,2)</f>
        <v>1.89</v>
      </c>
      <c r="F154" s="5" t="str">
        <f>FIXED('WinBUGS output'!M153,2)</f>
        <v>-4.48</v>
      </c>
      <c r="G154" s="5" t="str">
        <f>FIXED('WinBUGS output'!O153,2)</f>
        <v>6.89</v>
      </c>
      <c r="H154"/>
      <c r="I154"/>
      <c r="J154"/>
      <c r="N154"/>
      <c r="O154"/>
      <c r="X154" s="5" t="str">
        <f t="shared" si="8"/>
        <v>Problem solving individual</v>
      </c>
      <c r="Y154" s="5" t="str">
        <f t="shared" si="9"/>
        <v>CBT individual (over 15 sessions)</v>
      </c>
      <c r="Z154" s="5" t="str">
        <f>FIXED(EXP('WinBUGS output'!N153),2)</f>
        <v>6.61</v>
      </c>
      <c r="AA154" s="5" t="str">
        <f>FIXED(EXP('WinBUGS output'!M153),2)</f>
        <v>0.01</v>
      </c>
      <c r="AB154" s="5" t="str">
        <f>FIXED(EXP('WinBUGS output'!O153),2)</f>
        <v>980.44</v>
      </c>
    </row>
    <row r="155" spans="1:28" x14ac:dyDescent="0.25">
      <c r="A155">
        <v>13</v>
      </c>
      <c r="B155">
        <v>15</v>
      </c>
      <c r="C155" s="5" t="str">
        <f>VLOOKUP(A155,'WinBUGS output'!A:C,3,FALSE)</f>
        <v>Problem solving individual</v>
      </c>
      <c r="D155" s="5" t="str">
        <f>VLOOKUP(B155,'WinBUGS output'!A:C,3,FALSE)</f>
        <v>CBT group (under 15 sessions)</v>
      </c>
      <c r="E155" s="5" t="str">
        <f>FIXED('WinBUGS output'!N154,2)</f>
        <v>0.73</v>
      </c>
      <c r="F155" s="5" t="str">
        <f>FIXED('WinBUGS output'!M154,2)</f>
        <v>-3.68</v>
      </c>
      <c r="G155" s="5" t="str">
        <f>FIXED('WinBUGS output'!O154,2)</f>
        <v>4.92</v>
      </c>
      <c r="H155"/>
      <c r="I155"/>
      <c r="J155"/>
      <c r="N155"/>
      <c r="O155"/>
      <c r="X155" s="5" t="str">
        <f t="shared" si="8"/>
        <v>Problem solving individual</v>
      </c>
      <c r="Y155" s="5" t="str">
        <f t="shared" si="9"/>
        <v>CBT group (under 15 sessions)</v>
      </c>
      <c r="Z155" s="5" t="str">
        <f>FIXED(EXP('WinBUGS output'!N154),2)</f>
        <v>2.07</v>
      </c>
      <c r="AA155" s="5" t="str">
        <f>FIXED(EXP('WinBUGS output'!M154),2)</f>
        <v>0.03</v>
      </c>
      <c r="AB155" s="5" t="str">
        <f>FIXED(EXP('WinBUGS output'!O154),2)</f>
        <v>137.28</v>
      </c>
    </row>
    <row r="156" spans="1:28" x14ac:dyDescent="0.25">
      <c r="A156">
        <v>13</v>
      </c>
      <c r="B156">
        <v>16</v>
      </c>
      <c r="C156" s="5" t="str">
        <f>VLOOKUP(A156,'WinBUGS output'!A:C,3,FALSE)</f>
        <v>Problem solving individual</v>
      </c>
      <c r="D156" s="5" t="str">
        <f>VLOOKUP(B156,'WinBUGS output'!A:C,3,FALSE)</f>
        <v>CBT individual (over 15 sessions) + imipramine</v>
      </c>
      <c r="E156" s="5" t="str">
        <f>FIXED('WinBUGS output'!N155,2)</f>
        <v>1.99</v>
      </c>
      <c r="F156" s="5" t="str">
        <f>FIXED('WinBUGS output'!M155,2)</f>
        <v>-5.06</v>
      </c>
      <c r="G156" s="5" t="str">
        <f>FIXED('WinBUGS output'!O155,2)</f>
        <v>7.01</v>
      </c>
      <c r="H156"/>
      <c r="I156"/>
      <c r="J156"/>
      <c r="N156"/>
      <c r="O156"/>
      <c r="X156" s="5" t="str">
        <f t="shared" si="8"/>
        <v>Problem solving individual</v>
      </c>
      <c r="Y156" s="5" t="str">
        <f t="shared" si="9"/>
        <v>CBT individual (over 15 sessions) + imipramine</v>
      </c>
      <c r="Z156" s="5" t="str">
        <f>FIXED(EXP('WinBUGS output'!N155),2)</f>
        <v>7.32</v>
      </c>
      <c r="AA156" s="5" t="str">
        <f>FIXED(EXP('WinBUGS output'!M155),2)</f>
        <v>0.01</v>
      </c>
      <c r="AB156" s="5" t="str">
        <f>FIXED(EXP('WinBUGS output'!O155),2)</f>
        <v>1,105.44</v>
      </c>
    </row>
    <row r="157" spans="1:28" x14ac:dyDescent="0.25">
      <c r="A157">
        <v>13</v>
      </c>
      <c r="B157">
        <v>17</v>
      </c>
      <c r="C157" s="5" t="str">
        <f>VLOOKUP(A157,'WinBUGS output'!A:C,3,FALSE)</f>
        <v>Problem solving individual</v>
      </c>
      <c r="D157" s="5" t="str">
        <f>VLOOKUP(B157,'WinBUGS output'!A:C,3,FALSE)</f>
        <v>Problem solving individual + any SSRI</v>
      </c>
      <c r="E157" s="5" t="str">
        <f>FIXED('WinBUGS output'!N156,2)</f>
        <v>4.26</v>
      </c>
      <c r="F157" s="5" t="str">
        <f>FIXED('WinBUGS output'!M156,2)</f>
        <v>1.58</v>
      </c>
      <c r="G157" s="5" t="str">
        <f>FIXED('WinBUGS output'!O156,2)</f>
        <v>7.95</v>
      </c>
      <c r="H157" t="s">
        <v>479</v>
      </c>
      <c r="I157" t="s">
        <v>480</v>
      </c>
      <c r="J157" t="s">
        <v>481</v>
      </c>
      <c r="N157"/>
      <c r="O157"/>
      <c r="X157" s="5" t="str">
        <f t="shared" si="8"/>
        <v>Problem solving individual</v>
      </c>
      <c r="Y157" s="5" t="str">
        <f t="shared" si="9"/>
        <v>Problem solving individual + any SSRI</v>
      </c>
      <c r="Z157" s="5" t="str">
        <f>FIXED(EXP('WinBUGS output'!N156),2)</f>
        <v>71.02</v>
      </c>
      <c r="AA157" s="5" t="str">
        <f>FIXED(EXP('WinBUGS output'!M156),2)</f>
        <v>4.87</v>
      </c>
      <c r="AB157" s="5" t="str">
        <f>FIXED(EXP('WinBUGS output'!O156),2)</f>
        <v>2,829.91</v>
      </c>
    </row>
    <row r="158" spans="1:28" x14ac:dyDescent="0.25">
      <c r="A158">
        <v>13</v>
      </c>
      <c r="B158">
        <v>18</v>
      </c>
      <c r="C158" s="5" t="str">
        <f>VLOOKUP(A158,'WinBUGS output'!A:C,3,FALSE)</f>
        <v>Problem solving individual</v>
      </c>
      <c r="D158" s="5" t="str">
        <f>VLOOKUP(B158,'WinBUGS output'!A:C,3,FALSE)</f>
        <v>Short-term psychodynamic psychotherapy individual + any SSRI</v>
      </c>
      <c r="E158" s="5" t="str">
        <f>FIXED('WinBUGS output'!N157,2)</f>
        <v>2.01</v>
      </c>
      <c r="F158" s="5" t="str">
        <f>FIXED('WinBUGS output'!M157,2)</f>
        <v>-2.83</v>
      </c>
      <c r="G158" s="5" t="str">
        <f>FIXED('WinBUGS output'!O157,2)</f>
        <v>6.94</v>
      </c>
      <c r="H158"/>
      <c r="I158"/>
      <c r="J158"/>
      <c r="N158"/>
      <c r="O158"/>
      <c r="X158" s="5" t="str">
        <f t="shared" si="8"/>
        <v>Problem solving individual</v>
      </c>
      <c r="Y158" s="5" t="str">
        <f t="shared" si="9"/>
        <v>Short-term psychodynamic psychotherapy individual + any SSRI</v>
      </c>
      <c r="Z158" s="5" t="str">
        <f>FIXED(EXP('WinBUGS output'!N157),2)</f>
        <v>7.45</v>
      </c>
      <c r="AA158" s="5" t="str">
        <f>FIXED(EXP('WinBUGS output'!M157),2)</f>
        <v>0.06</v>
      </c>
      <c r="AB158" s="5" t="str">
        <f>FIXED(EXP('WinBUGS output'!O157),2)</f>
        <v>1,032.77</v>
      </c>
    </row>
    <row r="159" spans="1:28" x14ac:dyDescent="0.25">
      <c r="A159">
        <v>13</v>
      </c>
      <c r="B159">
        <v>19</v>
      </c>
      <c r="C159" s="5" t="str">
        <f>VLOOKUP(A159,'WinBUGS output'!A:C,3,FALSE)</f>
        <v>Problem solving individual</v>
      </c>
      <c r="D159" s="5" t="str">
        <f>VLOOKUP(B159,'WinBUGS output'!A:C,3,FALSE)</f>
        <v>Exercise + Sertraline</v>
      </c>
      <c r="E159" s="5" t="str">
        <f>FIXED('WinBUGS output'!N158,2)</f>
        <v>2.24</v>
      </c>
      <c r="F159" s="5" t="str">
        <f>FIXED('WinBUGS output'!M158,2)</f>
        <v>-1.74</v>
      </c>
      <c r="G159" s="5" t="str">
        <f>FIXED('WinBUGS output'!O158,2)</f>
        <v>6.50</v>
      </c>
      <c r="H159"/>
      <c r="I159"/>
      <c r="J159"/>
      <c r="N159"/>
      <c r="O159"/>
      <c r="X159" s="5" t="str">
        <f t="shared" si="8"/>
        <v>Problem solving individual</v>
      </c>
      <c r="Y159" s="5" t="str">
        <f t="shared" si="9"/>
        <v>Exercise + Sertraline</v>
      </c>
      <c r="Z159" s="5" t="str">
        <f>FIXED(EXP('WinBUGS output'!N158),2)</f>
        <v>9.43</v>
      </c>
      <c r="AA159" s="5" t="str">
        <f>FIXED(EXP('WinBUGS output'!M158),2)</f>
        <v>0.18</v>
      </c>
      <c r="AB159" s="5" t="str">
        <f>FIXED(EXP('WinBUGS output'!O158),2)</f>
        <v>664.48</v>
      </c>
    </row>
    <row r="160" spans="1:28" x14ac:dyDescent="0.25">
      <c r="A160">
        <v>14</v>
      </c>
      <c r="B160">
        <v>15</v>
      </c>
      <c r="C160" s="5" t="str">
        <f>VLOOKUP(A160,'WinBUGS output'!A:C,3,FALSE)</f>
        <v>CBT individual (over 15 sessions)</v>
      </c>
      <c r="D160" s="5" t="str">
        <f>VLOOKUP(B160,'WinBUGS output'!A:C,3,FALSE)</f>
        <v>CBT group (under 15 sessions)</v>
      </c>
      <c r="E160" s="5" t="str">
        <f>FIXED('WinBUGS output'!N159,2)</f>
        <v>-1.19</v>
      </c>
      <c r="F160" s="5" t="str">
        <f>FIXED('WinBUGS output'!M159,2)</f>
        <v>-6.06</v>
      </c>
      <c r="G160" s="5" t="str">
        <f>FIXED('WinBUGS output'!O159,2)</f>
        <v>5.01</v>
      </c>
      <c r="H160"/>
      <c r="I160"/>
      <c r="J160"/>
      <c r="N160"/>
      <c r="O160"/>
      <c r="X160" s="5" t="str">
        <f t="shared" si="8"/>
        <v>CBT individual (over 15 sessions)</v>
      </c>
      <c r="Y160" s="5" t="str">
        <f t="shared" si="9"/>
        <v>CBT group (under 15 sessions)</v>
      </c>
      <c r="Z160" s="5" t="str">
        <f>FIXED(EXP('WinBUGS output'!N159),2)</f>
        <v>0.30</v>
      </c>
      <c r="AA160" s="5" t="str">
        <f>FIXED(EXP('WinBUGS output'!M159),2)</f>
        <v>0.00</v>
      </c>
      <c r="AB160" s="5" t="str">
        <f>FIXED(EXP('WinBUGS output'!O159),2)</f>
        <v>149.31</v>
      </c>
    </row>
    <row r="161" spans="1:28" x14ac:dyDescent="0.25">
      <c r="A161">
        <v>14</v>
      </c>
      <c r="B161">
        <v>16</v>
      </c>
      <c r="C161" s="5" t="str">
        <f>VLOOKUP(A161,'WinBUGS output'!A:C,3,FALSE)</f>
        <v>CBT individual (over 15 sessions)</v>
      </c>
      <c r="D161" s="5" t="str">
        <f>VLOOKUP(B161,'WinBUGS output'!A:C,3,FALSE)</f>
        <v>CBT individual (over 15 sessions) + imipramine</v>
      </c>
      <c r="E161" s="5" t="str">
        <f>FIXED('WinBUGS output'!N160,2)</f>
        <v>0.09</v>
      </c>
      <c r="F161" s="5" t="str">
        <f>FIXED('WinBUGS output'!M160,2)</f>
        <v>-6.81</v>
      </c>
      <c r="G161" s="5" t="str">
        <f>FIXED('WinBUGS output'!O160,2)</f>
        <v>6.55</v>
      </c>
      <c r="H161" t="s">
        <v>482</v>
      </c>
      <c r="I161" t="s">
        <v>483</v>
      </c>
      <c r="J161" t="s">
        <v>484</v>
      </c>
      <c r="N161"/>
      <c r="O161"/>
      <c r="X161" s="5" t="str">
        <f t="shared" si="8"/>
        <v>CBT individual (over 15 sessions)</v>
      </c>
      <c r="Y161" s="5" t="str">
        <f t="shared" si="9"/>
        <v>CBT individual (over 15 sessions) + imipramine</v>
      </c>
      <c r="Z161" s="5" t="str">
        <f>FIXED(EXP('WinBUGS output'!N160),2)</f>
        <v>1.10</v>
      </c>
      <c r="AA161" s="5" t="str">
        <f>FIXED(EXP('WinBUGS output'!M160),2)</f>
        <v>0.00</v>
      </c>
      <c r="AB161" s="5" t="str">
        <f>FIXED(EXP('WinBUGS output'!O160),2)</f>
        <v>697.15</v>
      </c>
    </row>
    <row r="162" spans="1:28" x14ac:dyDescent="0.25">
      <c r="A162">
        <v>14</v>
      </c>
      <c r="B162">
        <v>17</v>
      </c>
      <c r="C162" s="5" t="str">
        <f>VLOOKUP(A162,'WinBUGS output'!A:C,3,FALSE)</f>
        <v>CBT individual (over 15 sessions)</v>
      </c>
      <c r="D162" s="5" t="str">
        <f>VLOOKUP(B162,'WinBUGS output'!A:C,3,FALSE)</f>
        <v>Problem solving individual + any SSRI</v>
      </c>
      <c r="E162" s="5" t="str">
        <f>FIXED('WinBUGS output'!N161,2)</f>
        <v>2.46</v>
      </c>
      <c r="F162" s="5" t="str">
        <f>FIXED('WinBUGS output'!M161,2)</f>
        <v>-2.08</v>
      </c>
      <c r="G162" s="5" t="str">
        <f>FIXED('WinBUGS output'!O161,2)</f>
        <v>8.69</v>
      </c>
      <c r="H162"/>
      <c r="I162"/>
      <c r="J162"/>
      <c r="N162"/>
      <c r="O162"/>
      <c r="X162" s="5" t="str">
        <f t="shared" si="8"/>
        <v>CBT individual (over 15 sessions)</v>
      </c>
      <c r="Y162" s="5" t="str">
        <f t="shared" si="9"/>
        <v>Problem solving individual + any SSRI</v>
      </c>
      <c r="Z162" s="5" t="str">
        <f>FIXED(EXP('WinBUGS output'!N161),2)</f>
        <v>11.67</v>
      </c>
      <c r="AA162" s="5" t="str">
        <f>FIXED(EXP('WinBUGS output'!M161),2)</f>
        <v>0.12</v>
      </c>
      <c r="AB162" s="5" t="str">
        <f>FIXED(EXP('WinBUGS output'!O161),2)</f>
        <v>5,931.31</v>
      </c>
    </row>
    <row r="163" spans="1:28" x14ac:dyDescent="0.25">
      <c r="A163">
        <v>14</v>
      </c>
      <c r="B163">
        <v>18</v>
      </c>
      <c r="C163" s="5" t="str">
        <f>VLOOKUP(A163,'WinBUGS output'!A:C,3,FALSE)</f>
        <v>CBT individual (over 15 sessions)</v>
      </c>
      <c r="D163" s="5" t="str">
        <f>VLOOKUP(B163,'WinBUGS output'!A:C,3,FALSE)</f>
        <v>Short-term psychodynamic psychotherapy individual + any SSRI</v>
      </c>
      <c r="E163" s="5" t="str">
        <f>FIXED('WinBUGS output'!N162,2)</f>
        <v>0.16</v>
      </c>
      <c r="F163" s="5" t="str">
        <f>FIXED('WinBUGS output'!M162,2)</f>
        <v>-5.51</v>
      </c>
      <c r="G163" s="5" t="str">
        <f>FIXED('WinBUGS output'!O162,2)</f>
        <v>6.86</v>
      </c>
      <c r="H163"/>
      <c r="I163"/>
      <c r="J163"/>
      <c r="N163"/>
      <c r="O163"/>
      <c r="X163" s="5" t="str">
        <f t="shared" si="8"/>
        <v>CBT individual (over 15 sessions)</v>
      </c>
      <c r="Y163" s="5" t="str">
        <f t="shared" si="9"/>
        <v>Short-term psychodynamic psychotherapy individual + any SSRI</v>
      </c>
      <c r="Z163" s="5" t="str">
        <f>FIXED(EXP('WinBUGS output'!N162),2)</f>
        <v>1.18</v>
      </c>
      <c r="AA163" s="5" t="str">
        <f>FIXED(EXP('WinBUGS output'!M162),2)</f>
        <v>0.00</v>
      </c>
      <c r="AB163" s="5" t="str">
        <f>FIXED(EXP('WinBUGS output'!O162),2)</f>
        <v>956.23</v>
      </c>
    </row>
    <row r="164" spans="1:28" x14ac:dyDescent="0.25">
      <c r="A164">
        <v>14</v>
      </c>
      <c r="B164">
        <v>19</v>
      </c>
      <c r="C164" s="5" t="str">
        <f>VLOOKUP(A164,'WinBUGS output'!A:C,3,FALSE)</f>
        <v>CBT individual (over 15 sessions)</v>
      </c>
      <c r="D164" s="5" t="str">
        <f>VLOOKUP(B164,'WinBUGS output'!A:C,3,FALSE)</f>
        <v>Exercise + Sertraline</v>
      </c>
      <c r="E164" s="5" t="str">
        <f>FIXED('WinBUGS output'!N163,2)</f>
        <v>0.35</v>
      </c>
      <c r="F164" s="5" t="str">
        <f>FIXED('WinBUGS output'!M163,2)</f>
        <v>-3.89</v>
      </c>
      <c r="G164" s="5" t="str">
        <f>FIXED('WinBUGS output'!O163,2)</f>
        <v>6.42</v>
      </c>
      <c r="H164"/>
      <c r="I164"/>
      <c r="J164"/>
      <c r="N164"/>
      <c r="O164"/>
      <c r="X164" s="5" t="str">
        <f t="shared" si="8"/>
        <v>CBT individual (over 15 sessions)</v>
      </c>
      <c r="Y164" s="5" t="str">
        <f t="shared" si="9"/>
        <v>Exercise + Sertraline</v>
      </c>
      <c r="Z164" s="5" t="str">
        <f>FIXED(EXP('WinBUGS output'!N163),2)</f>
        <v>1.41</v>
      </c>
      <c r="AA164" s="5" t="str">
        <f>FIXED(EXP('WinBUGS output'!M163),2)</f>
        <v>0.02</v>
      </c>
      <c r="AB164" s="5" t="str">
        <f>FIXED(EXP('WinBUGS output'!O163),2)</f>
        <v>612.78</v>
      </c>
    </row>
    <row r="165" spans="1:28" x14ac:dyDescent="0.25">
      <c r="A165">
        <v>15</v>
      </c>
      <c r="B165">
        <v>16</v>
      </c>
      <c r="C165" s="5" t="str">
        <f>VLOOKUP(A165,'WinBUGS output'!A:C,3,FALSE)</f>
        <v>CBT group (under 15 sessions)</v>
      </c>
      <c r="D165" s="5" t="str">
        <f>VLOOKUP(B165,'WinBUGS output'!A:C,3,FALSE)</f>
        <v>CBT individual (over 15 sessions) + imipramine</v>
      </c>
      <c r="E165" s="5" t="str">
        <f>FIXED('WinBUGS output'!N164,2)</f>
        <v>1.31</v>
      </c>
      <c r="F165" s="5" t="str">
        <f>FIXED('WinBUGS output'!M164,2)</f>
        <v>-5.35</v>
      </c>
      <c r="G165" s="5" t="str">
        <f>FIXED('WinBUGS output'!O164,2)</f>
        <v>6.05</v>
      </c>
      <c r="H165"/>
      <c r="I165"/>
      <c r="J165"/>
      <c r="N165"/>
      <c r="O165"/>
      <c r="X165" s="5" t="str">
        <f t="shared" si="8"/>
        <v>CBT group (under 15 sessions)</v>
      </c>
      <c r="Y165" s="5" t="str">
        <f t="shared" si="9"/>
        <v>CBT individual (over 15 sessions) + imipramine</v>
      </c>
      <c r="Z165" s="5" t="str">
        <f>FIXED(EXP('WinBUGS output'!N164),2)</f>
        <v>3.71</v>
      </c>
      <c r="AA165" s="5" t="str">
        <f>FIXED(EXP('WinBUGS output'!M164),2)</f>
        <v>0.00</v>
      </c>
      <c r="AB165" s="5" t="str">
        <f>FIXED(EXP('WinBUGS output'!O164),2)</f>
        <v>424.54</v>
      </c>
    </row>
    <row r="166" spans="1:28" x14ac:dyDescent="0.25">
      <c r="A166">
        <v>15</v>
      </c>
      <c r="B166">
        <v>17</v>
      </c>
      <c r="C166" s="5" t="str">
        <f>VLOOKUP(A166,'WinBUGS output'!A:C,3,FALSE)</f>
        <v>CBT group (under 15 sessions)</v>
      </c>
      <c r="D166" s="5" t="str">
        <f>VLOOKUP(B166,'WinBUGS output'!A:C,3,FALSE)</f>
        <v>Problem solving individual + any SSRI</v>
      </c>
      <c r="E166" s="5" t="str">
        <f>FIXED('WinBUGS output'!N165,2)</f>
        <v>3.60</v>
      </c>
      <c r="F166" s="5" t="str">
        <f>FIXED('WinBUGS output'!M165,2)</f>
        <v>-0.05</v>
      </c>
      <c r="G166" s="5" t="str">
        <f>FIXED('WinBUGS output'!O165,2)</f>
        <v>7.94</v>
      </c>
      <c r="H166"/>
      <c r="I166"/>
      <c r="J166"/>
      <c r="N166"/>
      <c r="O166"/>
      <c r="X166" s="5" t="str">
        <f t="shared" si="8"/>
        <v>CBT group (under 15 sessions)</v>
      </c>
      <c r="Y166" s="5" t="str">
        <f t="shared" si="9"/>
        <v>Problem solving individual + any SSRI</v>
      </c>
      <c r="Z166" s="5" t="str">
        <f>FIXED(EXP('WinBUGS output'!N165),2)</f>
        <v>36.63</v>
      </c>
      <c r="AA166" s="5" t="str">
        <f>FIXED(EXP('WinBUGS output'!M165),2)</f>
        <v>0.95</v>
      </c>
      <c r="AB166" s="5" t="str">
        <f>FIXED(EXP('WinBUGS output'!O165),2)</f>
        <v>2,796.15</v>
      </c>
    </row>
    <row r="167" spans="1:28" x14ac:dyDescent="0.25">
      <c r="A167">
        <v>15</v>
      </c>
      <c r="B167">
        <v>18</v>
      </c>
      <c r="C167" s="5" t="str">
        <f>VLOOKUP(A167,'WinBUGS output'!A:C,3,FALSE)</f>
        <v>CBT group (under 15 sessions)</v>
      </c>
      <c r="D167" s="5" t="str">
        <f>VLOOKUP(B167,'WinBUGS output'!A:C,3,FALSE)</f>
        <v>Short-term psychodynamic psychotherapy individual + any SSRI</v>
      </c>
      <c r="E167" s="5" t="str">
        <f>FIXED('WinBUGS output'!N166,2)</f>
        <v>1.32</v>
      </c>
      <c r="F167" s="5" t="str">
        <f>FIXED('WinBUGS output'!M166,2)</f>
        <v>-3.52</v>
      </c>
      <c r="G167" s="5" t="str">
        <f>FIXED('WinBUGS output'!O166,2)</f>
        <v>6.31</v>
      </c>
      <c r="H167"/>
      <c r="I167"/>
      <c r="J167"/>
      <c r="N167"/>
      <c r="O167"/>
      <c r="X167" s="5" t="str">
        <f t="shared" si="8"/>
        <v>CBT group (under 15 sessions)</v>
      </c>
      <c r="Y167" s="5" t="str">
        <f t="shared" si="9"/>
        <v>Short-term psychodynamic psychotherapy individual + any SSRI</v>
      </c>
      <c r="Z167" s="5" t="str">
        <f>FIXED(EXP('WinBUGS output'!N166),2)</f>
        <v>3.76</v>
      </c>
      <c r="AA167" s="5" t="str">
        <f>FIXED(EXP('WinBUGS output'!M166),2)</f>
        <v>0.03</v>
      </c>
      <c r="AB167" s="5" t="str">
        <f>FIXED(EXP('WinBUGS output'!O166),2)</f>
        <v>551.15</v>
      </c>
    </row>
    <row r="168" spans="1:28" x14ac:dyDescent="0.25">
      <c r="A168">
        <v>15</v>
      </c>
      <c r="B168">
        <v>19</v>
      </c>
      <c r="C168" s="5" t="str">
        <f>VLOOKUP(A168,'WinBUGS output'!A:C,3,FALSE)</f>
        <v>CBT group (under 15 sessions)</v>
      </c>
      <c r="D168" s="5" t="str">
        <f>VLOOKUP(B168,'WinBUGS output'!A:C,3,FALSE)</f>
        <v>Exercise + Sertraline</v>
      </c>
      <c r="E168" s="5" t="str">
        <f>FIXED('WinBUGS output'!N167,2)</f>
        <v>1.53</v>
      </c>
      <c r="F168" s="5" t="str">
        <f>FIXED('WinBUGS output'!M167,2)</f>
        <v>-1.89</v>
      </c>
      <c r="G168" s="5" t="str">
        <f>FIXED('WinBUGS output'!O167,2)</f>
        <v>5.59</v>
      </c>
      <c r="H168"/>
      <c r="I168"/>
      <c r="J168"/>
      <c r="N168"/>
      <c r="O168"/>
      <c r="X168" s="5" t="str">
        <f t="shared" si="8"/>
        <v>CBT group (under 15 sessions)</v>
      </c>
      <c r="Y168" s="5" t="str">
        <f t="shared" si="9"/>
        <v>Exercise + Sertraline</v>
      </c>
      <c r="Z168" s="5" t="str">
        <f>FIXED(EXP('WinBUGS output'!N167),2)</f>
        <v>4.61</v>
      </c>
      <c r="AA168" s="5" t="str">
        <f>FIXED(EXP('WinBUGS output'!M167),2)</f>
        <v>0.15</v>
      </c>
      <c r="AB168" s="5" t="str">
        <f>FIXED(EXP('WinBUGS output'!O167),2)</f>
        <v>266.40</v>
      </c>
    </row>
    <row r="169" spans="1:28" x14ac:dyDescent="0.25">
      <c r="A169">
        <v>16</v>
      </c>
      <c r="B169">
        <v>17</v>
      </c>
      <c r="C169" s="5" t="str">
        <f>VLOOKUP(A169,'WinBUGS output'!A:C,3,FALSE)</f>
        <v>CBT individual (over 15 sessions) + imipramine</v>
      </c>
      <c r="D169" s="5" t="str">
        <f>VLOOKUP(B169,'WinBUGS output'!A:C,3,FALSE)</f>
        <v>Problem solving individual + any SSRI</v>
      </c>
      <c r="E169" s="5" t="str">
        <f>FIXED('WinBUGS output'!N168,2)</f>
        <v>2.29</v>
      </c>
      <c r="F169" s="5" t="str">
        <f>FIXED('WinBUGS output'!M168,2)</f>
        <v>-2.12</v>
      </c>
      <c r="G169" s="5" t="str">
        <f>FIXED('WinBUGS output'!O168,2)</f>
        <v>9.19</v>
      </c>
      <c r="H169"/>
      <c r="I169"/>
      <c r="J169"/>
      <c r="N169"/>
      <c r="O169"/>
      <c r="X169" s="5" t="str">
        <f t="shared" si="8"/>
        <v>CBT individual (over 15 sessions) + imipramine</v>
      </c>
      <c r="Y169" s="5" t="str">
        <f t="shared" si="9"/>
        <v>Problem solving individual + any SSRI</v>
      </c>
      <c r="Z169" s="5" t="str">
        <f>FIXED(EXP('WinBUGS output'!N168),2)</f>
        <v>9.87</v>
      </c>
      <c r="AA169" s="5" t="str">
        <f>FIXED(EXP('WinBUGS output'!M168),2)</f>
        <v>0.12</v>
      </c>
      <c r="AB169" s="5" t="str">
        <f>FIXED(EXP('WinBUGS output'!O168),2)</f>
        <v>9,837.92</v>
      </c>
    </row>
    <row r="170" spans="1:28" x14ac:dyDescent="0.25">
      <c r="A170">
        <v>16</v>
      </c>
      <c r="B170">
        <v>18</v>
      </c>
      <c r="C170" s="5" t="str">
        <f>VLOOKUP(A170,'WinBUGS output'!A:C,3,FALSE)</f>
        <v>CBT individual (over 15 sessions) + imipramine</v>
      </c>
      <c r="D170" s="5" t="str">
        <f>VLOOKUP(B170,'WinBUGS output'!A:C,3,FALSE)</f>
        <v>Short-term psychodynamic psychotherapy individual + any SSRI</v>
      </c>
      <c r="E170" s="5" t="str">
        <f>FIXED('WinBUGS output'!N169,2)</f>
        <v>0.05</v>
      </c>
      <c r="F170" s="5" t="str">
        <f>FIXED('WinBUGS output'!M169,2)</f>
        <v>-5.55</v>
      </c>
      <c r="G170" s="5" t="str">
        <f>FIXED('WinBUGS output'!O169,2)</f>
        <v>7.15</v>
      </c>
      <c r="H170"/>
      <c r="I170"/>
      <c r="J170"/>
      <c r="N170"/>
      <c r="O170"/>
      <c r="X170" s="5" t="str">
        <f t="shared" si="8"/>
        <v>CBT individual (over 15 sessions) + imipramine</v>
      </c>
      <c r="Y170" s="5" t="str">
        <f t="shared" si="9"/>
        <v>Short-term psychodynamic psychotherapy individual + any SSRI</v>
      </c>
      <c r="Z170" s="5" t="str">
        <f>FIXED(EXP('WinBUGS output'!N169),2)</f>
        <v>1.06</v>
      </c>
      <c r="AA170" s="5" t="str">
        <f>FIXED(EXP('WinBUGS output'!M169),2)</f>
        <v>0.00</v>
      </c>
      <c r="AB170" s="5" t="str">
        <f>FIXED(EXP('WinBUGS output'!O169),2)</f>
        <v>1,275.38</v>
      </c>
    </row>
    <row r="171" spans="1:28" x14ac:dyDescent="0.25">
      <c r="A171">
        <v>16</v>
      </c>
      <c r="B171">
        <v>19</v>
      </c>
      <c r="C171" s="5" t="str">
        <f>VLOOKUP(A171,'WinBUGS output'!A:C,3,FALSE)</f>
        <v>CBT individual (over 15 sessions) + imipramine</v>
      </c>
      <c r="D171" s="5" t="str">
        <f>VLOOKUP(B171,'WinBUGS output'!A:C,3,FALSE)</f>
        <v>Exercise + Sertraline</v>
      </c>
      <c r="E171" s="5" t="str">
        <f>FIXED('WinBUGS output'!N170,2)</f>
        <v>0.20</v>
      </c>
      <c r="F171" s="5" t="str">
        <f>FIXED('WinBUGS output'!M170,2)</f>
        <v>-4.08</v>
      </c>
      <c r="G171" s="5" t="str">
        <f>FIXED('WinBUGS output'!O170,2)</f>
        <v>6.93</v>
      </c>
      <c r="H171"/>
      <c r="I171"/>
      <c r="J171"/>
      <c r="N171"/>
      <c r="O171"/>
      <c r="X171" s="5" t="str">
        <f t="shared" si="8"/>
        <v>CBT individual (over 15 sessions) + imipramine</v>
      </c>
      <c r="Y171" s="5" t="str">
        <f t="shared" si="9"/>
        <v>Exercise + Sertraline</v>
      </c>
      <c r="Z171" s="5" t="str">
        <f>FIXED(EXP('WinBUGS output'!N170),2)</f>
        <v>1.22</v>
      </c>
      <c r="AA171" s="5" t="str">
        <f>FIXED(EXP('WinBUGS output'!M170),2)</f>
        <v>0.02</v>
      </c>
      <c r="AB171" s="5" t="str">
        <f>FIXED(EXP('WinBUGS output'!O170),2)</f>
        <v>1,021.47</v>
      </c>
    </row>
    <row r="172" spans="1:28" x14ac:dyDescent="0.25">
      <c r="A172">
        <v>17</v>
      </c>
      <c r="B172">
        <v>18</v>
      </c>
      <c r="C172" s="5" t="str">
        <f>VLOOKUP(A172,'WinBUGS output'!A:C,3,FALSE)</f>
        <v>Problem solving individual + any SSRI</v>
      </c>
      <c r="D172" s="5" t="str">
        <f>VLOOKUP(B172,'WinBUGS output'!A:C,3,FALSE)</f>
        <v>Short-term psychodynamic psychotherapy individual + any SSRI</v>
      </c>
      <c r="E172" s="5" t="str">
        <f>FIXED('WinBUGS output'!N171,2)</f>
        <v>-2.33</v>
      </c>
      <c r="F172" s="5" t="str">
        <f>FIXED('WinBUGS output'!M171,2)</f>
        <v>-7.16</v>
      </c>
      <c r="G172" s="5" t="str">
        <f>FIXED('WinBUGS output'!O171,2)</f>
        <v>2.22</v>
      </c>
      <c r="H172"/>
      <c r="I172"/>
      <c r="J172"/>
      <c r="N172"/>
      <c r="O172"/>
      <c r="X172" s="5" t="str">
        <f t="shared" si="8"/>
        <v>Problem solving individual + any SSRI</v>
      </c>
      <c r="Y172" s="5" t="str">
        <f t="shared" si="9"/>
        <v>Short-term psychodynamic psychotherapy individual + any SSRI</v>
      </c>
      <c r="Z172" s="5" t="str">
        <f>FIXED(EXP('WinBUGS output'!N171),2)</f>
        <v>0.10</v>
      </c>
      <c r="AA172" s="5" t="str">
        <f>FIXED(EXP('WinBUGS output'!M171),2)</f>
        <v>0.00</v>
      </c>
      <c r="AB172" s="5" t="str">
        <f>FIXED(EXP('WinBUGS output'!O171),2)</f>
        <v>9.23</v>
      </c>
    </row>
    <row r="173" spans="1:28" x14ac:dyDescent="0.25">
      <c r="A173">
        <v>17</v>
      </c>
      <c r="B173">
        <v>19</v>
      </c>
      <c r="C173" s="5" t="str">
        <f>VLOOKUP(A173,'WinBUGS output'!A:C,3,FALSE)</f>
        <v>Problem solving individual + any SSRI</v>
      </c>
      <c r="D173" s="5" t="str">
        <f>VLOOKUP(B173,'WinBUGS output'!A:C,3,FALSE)</f>
        <v>Exercise + Sertraline</v>
      </c>
      <c r="E173" s="5" t="str">
        <f>FIXED('WinBUGS output'!N172,2)</f>
        <v>-2.05</v>
      </c>
      <c r="F173" s="5" t="str">
        <f>FIXED('WinBUGS output'!M172,2)</f>
        <v>-5.97</v>
      </c>
      <c r="G173" s="5" t="str">
        <f>FIXED('WinBUGS output'!O172,2)</f>
        <v>1.58</v>
      </c>
      <c r="H173"/>
      <c r="I173"/>
      <c r="J173"/>
      <c r="N173"/>
      <c r="O173"/>
      <c r="X173" s="5" t="str">
        <f t="shared" si="8"/>
        <v>Problem solving individual + any SSRI</v>
      </c>
      <c r="Y173" s="5" t="str">
        <f t="shared" si="9"/>
        <v>Exercise + Sertraline</v>
      </c>
      <c r="Z173" s="5" t="str">
        <f>FIXED(EXP('WinBUGS output'!N172),2)</f>
        <v>0.13</v>
      </c>
      <c r="AA173" s="5" t="str">
        <f>FIXED(EXP('WinBUGS output'!M172),2)</f>
        <v>0.00</v>
      </c>
      <c r="AB173" s="5" t="str">
        <f>FIXED(EXP('WinBUGS output'!O172),2)</f>
        <v>4.85</v>
      </c>
    </row>
    <row r="174" spans="1:28" x14ac:dyDescent="0.25">
      <c r="A174">
        <v>18</v>
      </c>
      <c r="B174">
        <v>19</v>
      </c>
      <c r="C174" s="5" t="str">
        <f>VLOOKUP(A174,'WinBUGS output'!A:C,3,FALSE)</f>
        <v>Short-term psychodynamic psychotherapy individual + any SSRI</v>
      </c>
      <c r="D174" s="5" t="str">
        <f>VLOOKUP(B174,'WinBUGS output'!A:C,3,FALSE)</f>
        <v>Exercise + Sertraline</v>
      </c>
      <c r="E174" s="5" t="str">
        <f>FIXED('WinBUGS output'!N173,2)</f>
        <v>0.21</v>
      </c>
      <c r="F174" s="5" t="str">
        <f>FIXED('WinBUGS output'!M173,2)</f>
        <v>-4.25</v>
      </c>
      <c r="G174" s="5" t="str">
        <f>FIXED('WinBUGS output'!O173,2)</f>
        <v>5.12</v>
      </c>
      <c r="H174"/>
      <c r="I174"/>
      <c r="J174"/>
      <c r="N174"/>
      <c r="O174"/>
      <c r="X174" s="5" t="str">
        <f t="shared" si="8"/>
        <v>Short-term psychodynamic psychotherapy individual + any SSRI</v>
      </c>
      <c r="Y174" s="5" t="str">
        <f t="shared" si="9"/>
        <v>Exercise + Sertraline</v>
      </c>
      <c r="Z174" s="5" t="str">
        <f>FIXED(EXP('WinBUGS output'!N173),2)</f>
        <v>1.23</v>
      </c>
      <c r="AA174" s="5" t="str">
        <f>FIXED(EXP('WinBUGS output'!M173),2)</f>
        <v>0.01</v>
      </c>
      <c r="AB174" s="5" t="str">
        <f>FIXED(EXP('WinBUGS output'!O173),2)</f>
        <v>166.50</v>
      </c>
    </row>
  </sheetData>
  <mergeCells count="9">
    <mergeCell ref="C1:J1"/>
    <mergeCell ref="P1:T1"/>
    <mergeCell ref="X1:AB1"/>
    <mergeCell ref="AF1:AJ1"/>
    <mergeCell ref="E2:G2"/>
    <mergeCell ref="H2:J2"/>
    <mergeCell ref="R2:T2"/>
    <mergeCell ref="Z2:AB2"/>
    <mergeCell ref="AH2:A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WinBUGS output</vt:lpstr>
      <vt:lpstr>Intervention and Class Codes</vt:lpstr>
      <vt:lpstr># of studies per comparison</vt:lpstr>
      <vt:lpstr>Network plots</vt:lpstr>
      <vt:lpstr>Data</vt:lpstr>
      <vt:lpstr>Model fit</vt:lpstr>
      <vt:lpstr>lor relative to pill placebo</vt:lpstr>
      <vt:lpstr>or relative to pill placebo</vt:lpstr>
      <vt:lpstr>Direct lors</vt:lpstr>
      <vt:lpstr>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Daly</dc:creator>
  <cp:lastModifiedBy>Ifigeneia</cp:lastModifiedBy>
  <dcterms:created xsi:type="dcterms:W3CDTF">2017-11-07T14:33:01Z</dcterms:created>
  <dcterms:modified xsi:type="dcterms:W3CDTF">2017-12-11T09:23:19Z</dcterms:modified>
</cp:coreProperties>
</file>