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Publishing 2\Clinical Guidelines\Mental health in CJS\3 - Full guideline\5 - Final submission after GE\"/>
    </mc:Choice>
  </mc:AlternateContent>
  <bookViews>
    <workbookView xWindow="0" yWindow="0" windowWidth="28770" windowHeight="12210" tabRatio="720" activeTab="3"/>
  </bookViews>
  <sheets>
    <sheet name="Study characteristics" sheetId="2" r:id="rId1"/>
    <sheet name="Outcomes" sheetId="4" r:id="rId2"/>
    <sheet name="Quality checklist" sheetId="5" r:id="rId3"/>
    <sheet name="Excluded studies" sheetId="6" r:id="rId4"/>
    <sheet name="Awaiting classification" sheetId="7" r:id="rId5"/>
    <sheet name="Drop down lists" sheetId="3" r:id="rId6"/>
  </sheets>
  <definedNames>
    <definedName name="_xlnm._FilterDatabase" localSheetId="3" hidden="1">'Excluded studies'!$A$1:$O$966</definedName>
    <definedName name="_xlnm._FilterDatabase" localSheetId="1" hidden="1">Outcomes!$A$1:$AJ$429</definedName>
    <definedName name="_xlnm._FilterDatabase" localSheetId="2" hidden="1">'Quality checklist'!$A$3:$AE$67</definedName>
    <definedName name="_xlnm._FilterDatabase" localSheetId="0" hidden="1">'Study characteristics'!$A$1:$W$73</definedName>
    <definedName name="Behaviour_measured">'Drop down lists'!$M$2:$M$13</definedName>
    <definedName name="CJS_setting">'Drop down lists'!$H$2:$H$9</definedName>
    <definedName name="Country">'Drop down lists'!$D$2:$D$35</definedName>
    <definedName name="Exclusion_reason">'Drop down lists'!$K$2:$K$32</definedName>
    <definedName name="Index_test">'Drop down lists'!$F$2:$F$291</definedName>
    <definedName name="Reference_standard">'Drop down lists'!$G$2:$G$14</definedName>
    <definedName name="ROB">'Drop down lists'!$J$2:$J$4</definedName>
    <definedName name="RQ">'Drop down lists'!$B$2:$B$4</definedName>
    <definedName name="Search">'Drop down lists'!$A$2:$A$11</definedName>
    <definedName name="Signalling_Q">'Drop down lists'!$I$2:$I$4</definedName>
    <definedName name="Study_design">'Drop down lists'!$C$2:$C$5</definedName>
    <definedName name="Target_condition">'Drop down lists'!$E$2:$E$46</definedName>
    <definedName name="Yes_No">'Drop down lists'!$L$2:$L$3</definedName>
  </definedName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290" i="4" l="1"/>
  <c r="Q290" i="4"/>
  <c r="L108" i="4"/>
  <c r="L109" i="4"/>
  <c r="S109" i="4"/>
  <c r="Q109" i="4"/>
  <c r="L28" i="4"/>
  <c r="L60" i="4"/>
  <c r="S60" i="4"/>
  <c r="Q60" i="4"/>
  <c r="L29" i="4"/>
  <c r="S29" i="4"/>
  <c r="Q29" i="4"/>
  <c r="L99" i="4"/>
  <c r="S99" i="4"/>
  <c r="Q99" i="4"/>
  <c r="L75" i="4"/>
  <c r="S75" i="4"/>
  <c r="L86" i="4"/>
  <c r="S86" i="4"/>
  <c r="Q86" i="4"/>
  <c r="L76" i="4"/>
  <c r="L45" i="4"/>
  <c r="S45" i="4"/>
  <c r="Q45" i="4"/>
  <c r="L68" i="4"/>
  <c r="L94" i="4"/>
  <c r="S94" i="4"/>
  <c r="Q94" i="4"/>
  <c r="L79" i="4"/>
  <c r="S79" i="4"/>
  <c r="Q79" i="4"/>
  <c r="L95" i="4"/>
  <c r="S95" i="4"/>
  <c r="Q95" i="4"/>
  <c r="L139" i="4"/>
  <c r="S139" i="4"/>
  <c r="Q139" i="4"/>
  <c r="S375" i="4"/>
  <c r="Q375" i="4"/>
  <c r="S377" i="4"/>
  <c r="Q377" i="4"/>
  <c r="V375" i="4"/>
  <c r="V377" i="4"/>
  <c r="L134" i="4"/>
  <c r="S134" i="4"/>
  <c r="Q134" i="4"/>
  <c r="L56" i="4"/>
  <c r="L135" i="4"/>
  <c r="L136" i="4"/>
  <c r="S136" i="4"/>
  <c r="Q136" i="4"/>
  <c r="L137" i="4"/>
  <c r="S137" i="4"/>
  <c r="Q137" i="4"/>
  <c r="L26" i="4"/>
  <c r="L87" i="4"/>
  <c r="S87" i="4"/>
  <c r="L138" i="4"/>
  <c r="S138" i="4"/>
  <c r="Q138" i="4"/>
  <c r="L88" i="4"/>
  <c r="S88" i="4"/>
  <c r="Q88" i="4"/>
  <c r="L35" i="4"/>
  <c r="L25" i="4"/>
  <c r="L112" i="4"/>
  <c r="S112" i="4"/>
  <c r="Q112" i="4"/>
  <c r="L74" i="4"/>
  <c r="S74" i="4"/>
  <c r="Q74" i="4"/>
  <c r="L85" i="4"/>
  <c r="S85" i="4"/>
  <c r="L55" i="4"/>
  <c r="S55" i="4"/>
  <c r="Q55" i="4"/>
  <c r="L49" i="4"/>
  <c r="S49" i="4"/>
  <c r="Q49" i="4"/>
  <c r="L129" i="4"/>
  <c r="S129" i="4"/>
  <c r="L30" i="4"/>
  <c r="S30" i="4"/>
  <c r="L130" i="4"/>
  <c r="S130" i="4"/>
  <c r="L50" i="4"/>
  <c r="S50" i="4"/>
  <c r="Q50" i="4"/>
  <c r="L78" i="4"/>
  <c r="L65" i="4"/>
  <c r="L58" i="4"/>
  <c r="L131" i="4"/>
  <c r="S131" i="4"/>
  <c r="L31" i="4"/>
  <c r="L113" i="4"/>
  <c r="L44" i="4"/>
  <c r="L114" i="4"/>
  <c r="S114" i="4"/>
  <c r="L40" i="4"/>
  <c r="L132" i="4"/>
  <c r="L27" i="4"/>
  <c r="L83" i="4"/>
  <c r="L38" i="4"/>
  <c r="L111" i="4"/>
  <c r="L33" i="4"/>
  <c r="L93" i="4"/>
  <c r="S93" i="4"/>
  <c r="L100" i="4"/>
  <c r="L119" i="4"/>
  <c r="L59" i="4"/>
  <c r="L120" i="4"/>
  <c r="S120" i="4"/>
  <c r="L34" i="4"/>
  <c r="L133" i="4"/>
  <c r="L128" i="4"/>
  <c r="L125" i="4"/>
  <c r="L54" i="4"/>
  <c r="L70" i="4"/>
  <c r="L126" i="4"/>
  <c r="S126" i="4"/>
  <c r="L39" i="4"/>
  <c r="L72" i="4"/>
  <c r="S72" i="4"/>
  <c r="L127" i="4"/>
  <c r="L98" i="4"/>
  <c r="S98" i="4"/>
  <c r="L48" i="4"/>
  <c r="L66" i="4"/>
  <c r="L67" i="4"/>
  <c r="L62" i="4"/>
  <c r="S62" i="4"/>
  <c r="L73" i="4"/>
  <c r="L63" i="4"/>
  <c r="S63" i="4"/>
  <c r="L53" i="4"/>
  <c r="S53" i="4"/>
  <c r="S125" i="4"/>
  <c r="S39" i="4"/>
  <c r="S127" i="4"/>
  <c r="S48" i="4"/>
  <c r="S67" i="4"/>
  <c r="Q67" i="4"/>
  <c r="Q390" i="4"/>
  <c r="Q388" i="4"/>
  <c r="V390" i="4"/>
  <c r="V388" i="4"/>
  <c r="Q391" i="4"/>
  <c r="Q389" i="4"/>
  <c r="V391" i="4"/>
  <c r="V387" i="4"/>
  <c r="V389" i="4"/>
  <c r="L80" i="4"/>
  <c r="P80" i="4"/>
  <c r="L81" i="4"/>
  <c r="S81" i="4"/>
  <c r="Q81" i="4"/>
  <c r="L24" i="4"/>
  <c r="P24" i="4"/>
  <c r="R24" i="4"/>
  <c r="L89" i="4"/>
  <c r="P89" i="4"/>
  <c r="L90" i="4"/>
  <c r="P90" i="4"/>
  <c r="L77" i="4"/>
  <c r="P77" i="4"/>
  <c r="R77" i="4"/>
  <c r="L57" i="4"/>
  <c r="P57" i="4"/>
  <c r="R57" i="4"/>
  <c r="L107" i="4"/>
  <c r="S107" i="4"/>
  <c r="L84" i="4"/>
  <c r="P84" i="4"/>
  <c r="L47" i="4"/>
  <c r="L69" i="4"/>
  <c r="L102" i="4"/>
  <c r="P102" i="4"/>
  <c r="L64" i="4"/>
  <c r="P64" i="4"/>
  <c r="L91" i="4"/>
  <c r="P91" i="4"/>
  <c r="L101" i="4"/>
  <c r="S101" i="4"/>
  <c r="P47" i="4"/>
  <c r="R47" i="4"/>
  <c r="P69" i="4"/>
  <c r="R69" i="4"/>
  <c r="S57" i="4"/>
  <c r="Q57" i="4"/>
  <c r="S69" i="4"/>
  <c r="Q69" i="4"/>
  <c r="S374" i="4"/>
  <c r="Q374" i="4"/>
  <c r="S376" i="4"/>
  <c r="Q376" i="4"/>
  <c r="V374" i="4"/>
  <c r="V386" i="4"/>
  <c r="V376" i="4"/>
  <c r="S238" i="4"/>
  <c r="Q238" i="4"/>
  <c r="S230" i="4"/>
  <c r="Q230" i="4"/>
  <c r="S227" i="4"/>
  <c r="Q227" i="4"/>
  <c r="S218" i="4"/>
  <c r="Q218" i="4"/>
  <c r="S210" i="4"/>
  <c r="Q210" i="4"/>
  <c r="S206" i="4"/>
  <c r="Q206" i="4"/>
  <c r="S196" i="4"/>
  <c r="Q196" i="4"/>
  <c r="S188" i="4"/>
  <c r="Q188" i="4"/>
  <c r="S186" i="4"/>
  <c r="Q186" i="4"/>
  <c r="S180" i="4"/>
  <c r="Q180" i="4"/>
  <c r="S171" i="4"/>
  <c r="Q171" i="4"/>
  <c r="S248" i="4"/>
  <c r="Q248" i="4"/>
  <c r="S242" i="4"/>
  <c r="Q242" i="4"/>
  <c r="S233" i="4"/>
  <c r="Q233" i="4"/>
  <c r="S232" i="4"/>
  <c r="Q232" i="4"/>
  <c r="S223" i="4"/>
  <c r="Q223" i="4"/>
  <c r="S215" i="4"/>
  <c r="Q215" i="4"/>
  <c r="S211" i="4"/>
  <c r="Q211" i="4"/>
  <c r="S199" i="4"/>
  <c r="Q199" i="4"/>
  <c r="S193" i="4"/>
  <c r="Q193" i="4"/>
  <c r="S189" i="4"/>
  <c r="Q189" i="4"/>
  <c r="S181" i="4"/>
  <c r="Q181" i="4"/>
  <c r="S172" i="4"/>
  <c r="Q172" i="4"/>
  <c r="S246" i="4"/>
  <c r="Q246" i="4"/>
  <c r="S239" i="4"/>
  <c r="Q239" i="4"/>
  <c r="S229" i="4"/>
  <c r="Q229" i="4"/>
  <c r="S221" i="4"/>
  <c r="Q221" i="4"/>
  <c r="S212" i="4"/>
  <c r="Q212" i="4"/>
  <c r="S204" i="4"/>
  <c r="Q204" i="4"/>
  <c r="S201" i="4"/>
  <c r="Q201" i="4"/>
  <c r="S194" i="4"/>
  <c r="Q194" i="4"/>
  <c r="S184" i="4"/>
  <c r="Q184" i="4"/>
  <c r="S182" i="4"/>
  <c r="Q182" i="4"/>
  <c r="S178" i="4"/>
  <c r="Q178" i="4"/>
  <c r="S170" i="4"/>
  <c r="Q170" i="4"/>
  <c r="S249" i="4"/>
  <c r="Q249" i="4"/>
  <c r="S247" i="4"/>
  <c r="Q247" i="4"/>
  <c r="S231" i="4"/>
  <c r="Q231" i="4"/>
  <c r="S222" i="4"/>
  <c r="Q222" i="4"/>
  <c r="S214" i="4"/>
  <c r="Q214" i="4"/>
  <c r="S208" i="4"/>
  <c r="Q208" i="4"/>
  <c r="S203" i="4"/>
  <c r="Q203" i="4"/>
  <c r="S195" i="4"/>
  <c r="Q195" i="4"/>
  <c r="S185" i="4"/>
  <c r="Q185" i="4"/>
  <c r="S183" i="4"/>
  <c r="Q183" i="4"/>
  <c r="S179" i="4"/>
  <c r="Q179" i="4"/>
  <c r="S173" i="4"/>
  <c r="Q173" i="4"/>
  <c r="S241" i="4"/>
  <c r="Q241" i="4"/>
  <c r="V238" i="4"/>
  <c r="V230" i="4"/>
  <c r="V227" i="4"/>
  <c r="V218" i="4"/>
  <c r="V210" i="4"/>
  <c r="V206" i="4"/>
  <c r="V196" i="4"/>
  <c r="V188" i="4"/>
  <c r="V186" i="4"/>
  <c r="V180" i="4"/>
  <c r="V171" i="4"/>
  <c r="V248" i="4"/>
  <c r="V242" i="4"/>
  <c r="V233" i="4"/>
  <c r="V232" i="4"/>
  <c r="V223" i="4"/>
  <c r="V215" i="4"/>
  <c r="V211" i="4"/>
  <c r="V199" i="4"/>
  <c r="V193" i="4"/>
  <c r="V189" i="4"/>
  <c r="V181" i="4"/>
  <c r="V172" i="4"/>
  <c r="V246" i="4"/>
  <c r="V239" i="4"/>
  <c r="V229" i="4"/>
  <c r="V221" i="4"/>
  <c r="V212" i="4"/>
  <c r="V204" i="4"/>
  <c r="V201" i="4"/>
  <c r="V194" i="4"/>
  <c r="V184" i="4"/>
  <c r="V182" i="4"/>
  <c r="V178" i="4"/>
  <c r="V170" i="4"/>
  <c r="V249" i="4"/>
  <c r="V247" i="4"/>
  <c r="V231" i="4"/>
  <c r="V222" i="4"/>
  <c r="V214" i="4"/>
  <c r="V208" i="4"/>
  <c r="V203" i="4"/>
  <c r="V195" i="4"/>
  <c r="V185" i="4"/>
  <c r="V183" i="4"/>
  <c r="V179" i="4"/>
  <c r="V173" i="4"/>
  <c r="V241" i="4"/>
  <c r="L61" i="4"/>
  <c r="L124" i="4"/>
  <c r="L41" i="4"/>
  <c r="S41" i="4"/>
  <c r="Q41" i="4"/>
  <c r="L105" i="4"/>
  <c r="S105" i="4"/>
  <c r="Q105" i="4"/>
  <c r="L36" i="4"/>
  <c r="S36" i="4"/>
  <c r="Q36" i="4"/>
  <c r="L106" i="4"/>
  <c r="S106" i="4"/>
  <c r="Q106" i="4"/>
  <c r="L51" i="4"/>
  <c r="S51" i="4"/>
  <c r="Q51" i="4"/>
  <c r="L115" i="4"/>
  <c r="S115" i="4"/>
  <c r="Q115" i="4"/>
  <c r="L42" i="4"/>
  <c r="L116" i="4"/>
  <c r="L96" i="4"/>
  <c r="S96" i="4"/>
  <c r="Q96" i="4"/>
  <c r="L43" i="4"/>
  <c r="S43" i="4"/>
  <c r="Q43" i="4"/>
  <c r="L121" i="4"/>
  <c r="S121" i="4"/>
  <c r="Q121" i="4"/>
  <c r="L103" i="4"/>
  <c r="S103" i="4"/>
  <c r="Q103" i="4"/>
  <c r="L122" i="4"/>
  <c r="S122" i="4"/>
  <c r="Q122" i="4"/>
  <c r="L52" i="4"/>
  <c r="S52" i="4"/>
  <c r="Q52" i="4"/>
  <c r="L71" i="4"/>
  <c r="L37" i="4"/>
  <c r="L117" i="4"/>
  <c r="S117" i="4"/>
  <c r="Q117" i="4"/>
  <c r="L32" i="4"/>
  <c r="S32" i="4"/>
  <c r="Q32" i="4"/>
  <c r="L82" i="4"/>
  <c r="S82" i="4"/>
  <c r="Q82" i="4"/>
  <c r="L92" i="4"/>
  <c r="S92" i="4"/>
  <c r="Q92" i="4"/>
  <c r="L110" i="4"/>
  <c r="S110" i="4"/>
  <c r="Q110" i="4"/>
  <c r="L46" i="4"/>
  <c r="S46" i="4"/>
  <c r="Q46" i="4"/>
  <c r="L123" i="4"/>
  <c r="L97" i="4"/>
  <c r="L118" i="4"/>
  <c r="S118" i="4"/>
  <c r="Q118" i="4"/>
  <c r="L104" i="4"/>
  <c r="S104" i="4"/>
  <c r="Q104" i="4"/>
  <c r="S61" i="4"/>
  <c r="Q61" i="4"/>
  <c r="S124" i="4"/>
  <c r="Q124" i="4"/>
  <c r="S42" i="4"/>
  <c r="Q42" i="4"/>
  <c r="S116" i="4"/>
  <c r="Q116" i="4"/>
  <c r="S71" i="4"/>
  <c r="Q71" i="4"/>
  <c r="S37" i="4"/>
  <c r="Q37" i="4"/>
  <c r="S123" i="4"/>
  <c r="Q123" i="4"/>
  <c r="S97" i="4"/>
  <c r="Q97" i="4"/>
  <c r="S288" i="4"/>
  <c r="Q288" i="4"/>
  <c r="S236" i="4"/>
  <c r="Q236" i="4"/>
  <c r="S224" i="4"/>
  <c r="Q224" i="4"/>
  <c r="S216" i="4"/>
  <c r="Q216" i="4"/>
  <c r="S207" i="4"/>
  <c r="Q207" i="4"/>
  <c r="S197" i="4"/>
  <c r="Q197" i="4"/>
  <c r="S190" i="4"/>
  <c r="Q190" i="4"/>
  <c r="S174" i="4"/>
  <c r="Q174" i="4"/>
  <c r="S240" i="4"/>
  <c r="Q240" i="4"/>
  <c r="S234" i="4"/>
  <c r="Q234" i="4"/>
  <c r="S225" i="4"/>
  <c r="Q225" i="4"/>
  <c r="S219" i="4"/>
  <c r="Q219" i="4"/>
  <c r="S213" i="4"/>
  <c r="Q213" i="4"/>
  <c r="S202" i="4"/>
  <c r="Q202" i="4"/>
  <c r="S192" i="4"/>
  <c r="Q192" i="4"/>
  <c r="S175" i="4"/>
  <c r="Q175" i="4"/>
  <c r="S244" i="4"/>
  <c r="Q244" i="4"/>
  <c r="S237" i="4"/>
  <c r="Q237" i="4"/>
  <c r="S228" i="4"/>
  <c r="Q228" i="4"/>
  <c r="S217" i="4"/>
  <c r="Q217" i="4"/>
  <c r="S205" i="4"/>
  <c r="Q205" i="4"/>
  <c r="S198" i="4"/>
  <c r="Q198" i="4"/>
  <c r="S187" i="4"/>
  <c r="Q187" i="4"/>
  <c r="S176" i="4"/>
  <c r="Q176" i="4"/>
  <c r="S245" i="4"/>
  <c r="Q245" i="4"/>
  <c r="S235" i="4"/>
  <c r="Q235" i="4"/>
  <c r="S226" i="4"/>
  <c r="Q226" i="4"/>
  <c r="S220" i="4"/>
  <c r="Q220" i="4"/>
  <c r="S209" i="4"/>
  <c r="Q209" i="4"/>
  <c r="S200" i="4"/>
  <c r="Q200" i="4"/>
  <c r="S191" i="4"/>
  <c r="Q191" i="4"/>
  <c r="S177" i="4"/>
  <c r="Q177" i="4"/>
  <c r="S243" i="4"/>
  <c r="Q243" i="4"/>
  <c r="V236" i="4"/>
  <c r="V224" i="4"/>
  <c r="V216" i="4"/>
  <c r="V207" i="4"/>
  <c r="V197" i="4"/>
  <c r="V190" i="4"/>
  <c r="V174" i="4"/>
  <c r="V240" i="4"/>
  <c r="V234" i="4"/>
  <c r="V225" i="4"/>
  <c r="V219" i="4"/>
  <c r="V213" i="4"/>
  <c r="V202" i="4"/>
  <c r="V192" i="4"/>
  <c r="V175" i="4"/>
  <c r="V244" i="4"/>
  <c r="V237" i="4"/>
  <c r="V228" i="4"/>
  <c r="V217" i="4"/>
  <c r="V205" i="4"/>
  <c r="V198" i="4"/>
  <c r="V187" i="4"/>
  <c r="V176" i="4"/>
  <c r="V245" i="4"/>
  <c r="V235" i="4"/>
  <c r="V226" i="4"/>
  <c r="V220" i="4"/>
  <c r="V209" i="4"/>
  <c r="V200" i="4"/>
  <c r="V191" i="4"/>
  <c r="V177" i="4"/>
  <c r="V243" i="4"/>
  <c r="V280" i="4"/>
  <c r="V279" i="4"/>
  <c r="V278" i="4"/>
  <c r="V429" i="4"/>
  <c r="V277" i="4"/>
  <c r="S26" i="4"/>
  <c r="Q26" i="4"/>
  <c r="S24" i="4"/>
  <c r="Q24" i="4"/>
  <c r="Q85" i="4"/>
  <c r="Q135" i="4"/>
  <c r="Q87" i="4"/>
  <c r="S25" i="4"/>
  <c r="Q25" i="4"/>
  <c r="S135" i="4"/>
  <c r="S102" i="4"/>
  <c r="Q102" i="4"/>
  <c r="S77" i="4"/>
  <c r="Q77" i="4"/>
  <c r="P107" i="4"/>
  <c r="Q127" i="4"/>
  <c r="Q56" i="4"/>
  <c r="S35" i="4"/>
  <c r="Q35" i="4"/>
  <c r="S56" i="4"/>
  <c r="Q108" i="4"/>
  <c r="S76" i="4"/>
  <c r="Q76" i="4"/>
  <c r="S108" i="4"/>
  <c r="S89" i="4"/>
  <c r="R91" i="4"/>
  <c r="Q120" i="4"/>
  <c r="Q93" i="4"/>
  <c r="Q83" i="4"/>
  <c r="Q114" i="4"/>
  <c r="Q131" i="4"/>
  <c r="S83" i="4"/>
  <c r="Q38" i="4"/>
  <c r="S47" i="4"/>
  <c r="Q47" i="4"/>
  <c r="P81" i="4"/>
  <c r="R81" i="4"/>
  <c r="R102" i="4"/>
  <c r="R107" i="4"/>
  <c r="R89" i="4"/>
  <c r="Q48" i="4"/>
  <c r="Q39" i="4"/>
  <c r="Q125" i="4"/>
  <c r="Q130" i="4"/>
  <c r="S128" i="4"/>
  <c r="Q128" i="4"/>
  <c r="S59" i="4"/>
  <c r="Q59" i="4"/>
  <c r="S33" i="4"/>
  <c r="Q33" i="4"/>
  <c r="S27" i="4"/>
  <c r="Q27" i="4"/>
  <c r="S44" i="4"/>
  <c r="Q44" i="4"/>
  <c r="S58" i="4"/>
  <c r="Q58" i="4"/>
  <c r="S91" i="4"/>
  <c r="Q91" i="4"/>
  <c r="S73" i="4"/>
  <c r="Q73" i="4"/>
  <c r="S70" i="4"/>
  <c r="Q70" i="4"/>
  <c r="Q62" i="4"/>
  <c r="Q98" i="4"/>
  <c r="Q126" i="4"/>
  <c r="Q30" i="4"/>
  <c r="S133" i="4"/>
  <c r="Q133" i="4"/>
  <c r="S119" i="4"/>
  <c r="Q119" i="4"/>
  <c r="S111" i="4"/>
  <c r="Q111" i="4"/>
  <c r="S132" i="4"/>
  <c r="Q132" i="4"/>
  <c r="S113" i="4"/>
  <c r="Q113" i="4"/>
  <c r="S65" i="4"/>
  <c r="Q65" i="4"/>
  <c r="Q75" i="4"/>
  <c r="S68" i="4"/>
  <c r="Q68" i="4"/>
  <c r="S28" i="4"/>
  <c r="Q28" i="4"/>
  <c r="Q129" i="4"/>
  <c r="S34" i="4"/>
  <c r="Q34" i="4"/>
  <c r="S100" i="4"/>
  <c r="Q100" i="4"/>
  <c r="S38" i="4"/>
  <c r="S40" i="4"/>
  <c r="Q40" i="4"/>
  <c r="S31" i="4"/>
  <c r="Q31" i="4"/>
  <c r="S78" i="4"/>
  <c r="Q78" i="4"/>
  <c r="Q63" i="4"/>
  <c r="Q72" i="4"/>
  <c r="S66" i="4"/>
  <c r="Q66" i="4"/>
  <c r="S54" i="4"/>
  <c r="Q54" i="4"/>
  <c r="Q53" i="4"/>
  <c r="R84" i="4"/>
  <c r="R90" i="4"/>
  <c r="Q107" i="4"/>
  <c r="Q89" i="4"/>
  <c r="R64" i="4"/>
  <c r="R80" i="4"/>
  <c r="S64" i="4"/>
  <c r="Q64" i="4"/>
  <c r="S84" i="4"/>
  <c r="Q84" i="4"/>
  <c r="S90" i="4"/>
  <c r="Q90" i="4"/>
  <c r="S80" i="4"/>
  <c r="Q80" i="4"/>
  <c r="Q101" i="4"/>
  <c r="V415" i="4"/>
  <c r="V414" i="4"/>
  <c r="O8" i="4"/>
  <c r="N8" i="4"/>
  <c r="K8" i="4"/>
  <c r="U8" i="4"/>
  <c r="J8" i="4"/>
  <c r="T8" i="4"/>
  <c r="O9" i="4"/>
  <c r="N9" i="4"/>
  <c r="K9" i="4"/>
  <c r="U9" i="4"/>
  <c r="J9" i="4"/>
  <c r="T9" i="4"/>
  <c r="K10" i="4"/>
  <c r="U10" i="4"/>
  <c r="J10" i="4"/>
  <c r="T10" i="4"/>
  <c r="O10" i="4"/>
  <c r="N10" i="4"/>
  <c r="O303" i="4"/>
  <c r="N303" i="4"/>
  <c r="V303" i="4"/>
  <c r="K303" i="4"/>
  <c r="U303" i="4"/>
  <c r="J303" i="4"/>
  <c r="T303" i="4"/>
  <c r="O304" i="4"/>
  <c r="N304" i="4"/>
  <c r="K304" i="4"/>
  <c r="U304" i="4"/>
  <c r="J304" i="4"/>
  <c r="T304" i="4"/>
  <c r="V304" i="4"/>
  <c r="O299" i="4"/>
  <c r="N299" i="4"/>
  <c r="K299" i="4"/>
  <c r="U299" i="4"/>
  <c r="J299" i="4"/>
  <c r="T299" i="4"/>
  <c r="V299" i="4"/>
  <c r="O301" i="4"/>
  <c r="N301" i="4"/>
  <c r="K301" i="4"/>
  <c r="U301" i="4"/>
  <c r="J301" i="4"/>
  <c r="T301" i="4"/>
  <c r="V301" i="4"/>
  <c r="K302" i="4"/>
  <c r="J302" i="4"/>
  <c r="T302" i="4"/>
  <c r="O302" i="4"/>
  <c r="N302" i="4"/>
  <c r="U302" i="4"/>
  <c r="V302" i="4"/>
  <c r="V315" i="4"/>
  <c r="L383" i="4"/>
  <c r="V322" i="4"/>
  <c r="V321" i="4"/>
  <c r="V320" i="4"/>
  <c r="V260" i="4"/>
  <c r="V261" i="4"/>
  <c r="V324" i="4"/>
  <c r="V323" i="4"/>
  <c r="V282" i="4"/>
  <c r="V281" i="4"/>
  <c r="V155" i="4"/>
  <c r="V154" i="4"/>
  <c r="V153" i="4"/>
  <c r="V152" i="4"/>
  <c r="V164" i="4"/>
  <c r="V163" i="4"/>
  <c r="V162" i="4"/>
  <c r="V167" i="4"/>
  <c r="V166" i="4"/>
  <c r="V165" i="4"/>
  <c r="V151" i="4"/>
  <c r="V150" i="4"/>
  <c r="V149" i="4"/>
  <c r="V158" i="4"/>
  <c r="V157" i="4"/>
  <c r="V156" i="4"/>
  <c r="V161" i="4"/>
  <c r="V160" i="4"/>
  <c r="V159" i="4"/>
  <c r="V148" i="4"/>
  <c r="V147" i="4"/>
  <c r="V146" i="4"/>
  <c r="V145" i="4"/>
  <c r="V144" i="4"/>
  <c r="V143" i="4"/>
  <c r="V142" i="4"/>
  <c r="P238" i="4"/>
  <c r="P230" i="4"/>
  <c r="R230" i="4"/>
  <c r="U230" i="4"/>
  <c r="P227" i="4"/>
  <c r="R227" i="4"/>
  <c r="U227" i="4"/>
  <c r="P218" i="4"/>
  <c r="T218" i="4"/>
  <c r="P210" i="4"/>
  <c r="P206" i="4"/>
  <c r="R206" i="4"/>
  <c r="U206" i="4"/>
  <c r="P196" i="4"/>
  <c r="R196" i="4"/>
  <c r="U196" i="4"/>
  <c r="T196" i="4"/>
  <c r="P188" i="4"/>
  <c r="P186" i="4"/>
  <c r="P180" i="4"/>
  <c r="R180" i="4"/>
  <c r="P171" i="4"/>
  <c r="R171" i="4"/>
  <c r="U171" i="4"/>
  <c r="P248" i="4"/>
  <c r="T248" i="4"/>
  <c r="P242" i="4"/>
  <c r="P233" i="4"/>
  <c r="R233" i="4"/>
  <c r="U233" i="4"/>
  <c r="P232" i="4"/>
  <c r="R232" i="4"/>
  <c r="U232" i="4"/>
  <c r="T232" i="4"/>
  <c r="P223" i="4"/>
  <c r="T223" i="4"/>
  <c r="P215" i="4"/>
  <c r="P211" i="4"/>
  <c r="R211" i="4"/>
  <c r="U211" i="4"/>
  <c r="P199" i="4"/>
  <c r="R199" i="4"/>
  <c r="U199" i="4"/>
  <c r="P193" i="4"/>
  <c r="P189" i="4"/>
  <c r="P181" i="4"/>
  <c r="R181" i="4"/>
  <c r="U181" i="4"/>
  <c r="P172" i="4"/>
  <c r="R172" i="4"/>
  <c r="U172" i="4"/>
  <c r="P246" i="4"/>
  <c r="T246" i="4"/>
  <c r="P239" i="4"/>
  <c r="P229" i="4"/>
  <c r="R229" i="4"/>
  <c r="U229" i="4"/>
  <c r="P221" i="4"/>
  <c r="R221" i="4"/>
  <c r="U221" i="4"/>
  <c r="P212" i="4"/>
  <c r="T212" i="4"/>
  <c r="P204" i="4"/>
  <c r="P201" i="4"/>
  <c r="R201" i="4"/>
  <c r="U201" i="4"/>
  <c r="P194" i="4"/>
  <c r="R194" i="4"/>
  <c r="U194" i="4"/>
  <c r="P184" i="4"/>
  <c r="P182" i="4"/>
  <c r="P178" i="4"/>
  <c r="R178" i="4"/>
  <c r="U178" i="4"/>
  <c r="P170" i="4"/>
  <c r="R170" i="4"/>
  <c r="U170" i="4"/>
  <c r="P249" i="4"/>
  <c r="T249" i="4"/>
  <c r="P247" i="4"/>
  <c r="T247" i="4"/>
  <c r="P231" i="4"/>
  <c r="R231" i="4"/>
  <c r="U231" i="4"/>
  <c r="P222" i="4"/>
  <c r="R222" i="4"/>
  <c r="U222" i="4"/>
  <c r="T222" i="4"/>
  <c r="P214" i="4"/>
  <c r="T214" i="4"/>
  <c r="P208" i="4"/>
  <c r="T208" i="4"/>
  <c r="P203" i="4"/>
  <c r="R203" i="4"/>
  <c r="U203" i="4"/>
  <c r="P195" i="4"/>
  <c r="R195" i="4"/>
  <c r="U195" i="4"/>
  <c r="P185" i="4"/>
  <c r="P183" i="4"/>
  <c r="P179" i="4"/>
  <c r="R179" i="4"/>
  <c r="U179" i="4"/>
  <c r="P173" i="4"/>
  <c r="R173" i="4"/>
  <c r="U173" i="4"/>
  <c r="T241" i="4"/>
  <c r="P236" i="4"/>
  <c r="P224" i="4"/>
  <c r="R224" i="4"/>
  <c r="U224" i="4"/>
  <c r="P216" i="4"/>
  <c r="R216" i="4"/>
  <c r="U216" i="4"/>
  <c r="P207" i="4"/>
  <c r="T207" i="4"/>
  <c r="P197" i="4"/>
  <c r="T197" i="4"/>
  <c r="P190" i="4"/>
  <c r="R190" i="4"/>
  <c r="U190" i="4"/>
  <c r="P174" i="4"/>
  <c r="R174" i="4"/>
  <c r="U174" i="4"/>
  <c r="P240" i="4"/>
  <c r="T240" i="4"/>
  <c r="P234" i="4"/>
  <c r="T234" i="4"/>
  <c r="P225" i="4"/>
  <c r="R225" i="4"/>
  <c r="U225" i="4"/>
  <c r="P219" i="4"/>
  <c r="R219" i="4"/>
  <c r="U219" i="4"/>
  <c r="P213" i="4"/>
  <c r="T213" i="4"/>
  <c r="P202" i="4"/>
  <c r="P192" i="4"/>
  <c r="R192" i="4"/>
  <c r="U192" i="4"/>
  <c r="P175" i="4"/>
  <c r="R175" i="4"/>
  <c r="U175" i="4"/>
  <c r="P244" i="4"/>
  <c r="T244" i="4"/>
  <c r="P237" i="4"/>
  <c r="P228" i="4"/>
  <c r="R228" i="4"/>
  <c r="U228" i="4"/>
  <c r="P217" i="4"/>
  <c r="R217" i="4"/>
  <c r="U217" i="4"/>
  <c r="P205" i="4"/>
  <c r="T205" i="4"/>
  <c r="P198" i="4"/>
  <c r="P187" i="4"/>
  <c r="R187" i="4"/>
  <c r="U187" i="4"/>
  <c r="P176" i="4"/>
  <c r="R176" i="4"/>
  <c r="U176" i="4"/>
  <c r="P245" i="4"/>
  <c r="T245" i="4"/>
  <c r="P235" i="4"/>
  <c r="P226" i="4"/>
  <c r="R226" i="4"/>
  <c r="U226" i="4"/>
  <c r="P220" i="4"/>
  <c r="R220" i="4"/>
  <c r="U220" i="4"/>
  <c r="P209" i="4"/>
  <c r="T209" i="4"/>
  <c r="P200" i="4"/>
  <c r="P191" i="4"/>
  <c r="R191" i="4"/>
  <c r="U191" i="4"/>
  <c r="P177" i="4"/>
  <c r="R177" i="4"/>
  <c r="U177" i="4"/>
  <c r="P241" i="4"/>
  <c r="P243" i="4"/>
  <c r="R243" i="4"/>
  <c r="U243" i="4"/>
  <c r="N173" i="4"/>
  <c r="N195" i="4"/>
  <c r="O243" i="4"/>
  <c r="N170" i="4"/>
  <c r="O219" i="4"/>
  <c r="O176" i="4"/>
  <c r="N171" i="4"/>
  <c r="O220" i="4"/>
  <c r="O174" i="4"/>
  <c r="T199" i="4"/>
  <c r="N199" i="4"/>
  <c r="U180" i="4"/>
  <c r="O180" i="4"/>
  <c r="T221" i="4"/>
  <c r="N221" i="4"/>
  <c r="T227" i="4"/>
  <c r="N227" i="4"/>
  <c r="T243" i="4"/>
  <c r="O179" i="4"/>
  <c r="N222" i="4"/>
  <c r="O178" i="4"/>
  <c r="O229" i="4"/>
  <c r="O211" i="4"/>
  <c r="O230" i="4"/>
  <c r="O175" i="4"/>
  <c r="O231" i="4"/>
  <c r="N194" i="4"/>
  <c r="N172" i="4"/>
  <c r="N232" i="4"/>
  <c r="N196" i="4"/>
  <c r="O177" i="4"/>
  <c r="O217" i="4"/>
  <c r="O216" i="4"/>
  <c r="O203" i="4"/>
  <c r="O201" i="4"/>
  <c r="O181" i="4"/>
  <c r="O233" i="4"/>
  <c r="O206" i="4"/>
  <c r="N177" i="4"/>
  <c r="N209" i="4"/>
  <c r="N176" i="4"/>
  <c r="N205" i="4"/>
  <c r="N175" i="4"/>
  <c r="N213" i="4"/>
  <c r="N207" i="4"/>
  <c r="N174" i="4"/>
  <c r="T217" i="4"/>
  <c r="N245" i="4"/>
  <c r="N244" i="4"/>
  <c r="N240" i="4"/>
  <c r="T220" i="4"/>
  <c r="T219" i="4"/>
  <c r="T216" i="4"/>
  <c r="N183" i="4"/>
  <c r="R183" i="4"/>
  <c r="U183" i="4"/>
  <c r="R208" i="4"/>
  <c r="U208" i="4"/>
  <c r="N208" i="4"/>
  <c r="N247" i="4"/>
  <c r="R247" i="4"/>
  <c r="U247" i="4"/>
  <c r="R182" i="4"/>
  <c r="U182" i="4"/>
  <c r="R204" i="4"/>
  <c r="U204" i="4"/>
  <c r="R189" i="4"/>
  <c r="U189" i="4"/>
  <c r="R215" i="4"/>
  <c r="U215" i="4"/>
  <c r="R186" i="4"/>
  <c r="U186" i="4"/>
  <c r="R210" i="4"/>
  <c r="U210" i="4"/>
  <c r="R238" i="4"/>
  <c r="U238" i="4"/>
  <c r="N179" i="4"/>
  <c r="N185" i="4"/>
  <c r="T203" i="4"/>
  <c r="N203" i="4"/>
  <c r="N214" i="4"/>
  <c r="T231" i="4"/>
  <c r="N231" i="4"/>
  <c r="N249" i="4"/>
  <c r="N178" i="4"/>
  <c r="N184" i="4"/>
  <c r="N201" i="4"/>
  <c r="T201" i="4"/>
  <c r="N212" i="4"/>
  <c r="N229" i="4"/>
  <c r="T229" i="4"/>
  <c r="N246" i="4"/>
  <c r="N181" i="4"/>
  <c r="N193" i="4"/>
  <c r="N211" i="4"/>
  <c r="T211" i="4"/>
  <c r="N223" i="4"/>
  <c r="N233" i="4"/>
  <c r="T233" i="4"/>
  <c r="N248" i="4"/>
  <c r="N180" i="4"/>
  <c r="N188" i="4"/>
  <c r="N206" i="4"/>
  <c r="T206" i="4"/>
  <c r="N218" i="4"/>
  <c r="N230" i="4"/>
  <c r="T230" i="4"/>
  <c r="O173" i="4"/>
  <c r="O195" i="4"/>
  <c r="O222" i="4"/>
  <c r="O170" i="4"/>
  <c r="O194" i="4"/>
  <c r="O221" i="4"/>
  <c r="O172" i="4"/>
  <c r="O199" i="4"/>
  <c r="O232" i="4"/>
  <c r="O171" i="4"/>
  <c r="O196" i="4"/>
  <c r="O227" i="4"/>
  <c r="R239" i="4"/>
  <c r="U239" i="4"/>
  <c r="R242" i="4"/>
  <c r="U242" i="4"/>
  <c r="R185" i="4"/>
  <c r="U185" i="4"/>
  <c r="R214" i="4"/>
  <c r="U214" i="4"/>
  <c r="R249" i="4"/>
  <c r="N182" i="4"/>
  <c r="R184" i="4"/>
  <c r="U184" i="4"/>
  <c r="T204" i="4"/>
  <c r="R212" i="4"/>
  <c r="U212" i="4"/>
  <c r="T239" i="4"/>
  <c r="R246" i="4"/>
  <c r="U246" i="4"/>
  <c r="R193" i="4"/>
  <c r="U193" i="4"/>
  <c r="T215" i="4"/>
  <c r="R223" i="4"/>
  <c r="U223" i="4"/>
  <c r="T242" i="4"/>
  <c r="R248" i="4"/>
  <c r="O248" i="4"/>
  <c r="N186" i="4"/>
  <c r="R188" i="4"/>
  <c r="U188" i="4"/>
  <c r="T210" i="4"/>
  <c r="R218" i="4"/>
  <c r="U218" i="4"/>
  <c r="T238" i="4"/>
  <c r="N241" i="4"/>
  <c r="N228" i="4"/>
  <c r="T228" i="4"/>
  <c r="T224" i="4"/>
  <c r="N224" i="4"/>
  <c r="N234" i="4"/>
  <c r="N191" i="4"/>
  <c r="N187" i="4"/>
  <c r="N192" i="4"/>
  <c r="T192" i="4"/>
  <c r="N190" i="4"/>
  <c r="N226" i="4"/>
  <c r="T226" i="4"/>
  <c r="N225" i="4"/>
  <c r="T225" i="4"/>
  <c r="N197" i="4"/>
  <c r="R241" i="4"/>
  <c r="U241" i="4"/>
  <c r="T200" i="4"/>
  <c r="R209" i="4"/>
  <c r="U209" i="4"/>
  <c r="T235" i="4"/>
  <c r="R245" i="4"/>
  <c r="U245" i="4"/>
  <c r="T198" i="4"/>
  <c r="R205" i="4"/>
  <c r="U205" i="4"/>
  <c r="T237" i="4"/>
  <c r="R244" i="4"/>
  <c r="U244" i="4"/>
  <c r="T202" i="4"/>
  <c r="R213" i="4"/>
  <c r="U213" i="4"/>
  <c r="R240" i="4"/>
  <c r="U240" i="4"/>
  <c r="R207" i="4"/>
  <c r="U207" i="4"/>
  <c r="T236" i="4"/>
  <c r="O191" i="4"/>
  <c r="O226" i="4"/>
  <c r="O187" i="4"/>
  <c r="O228" i="4"/>
  <c r="O192" i="4"/>
  <c r="O225" i="4"/>
  <c r="O190" i="4"/>
  <c r="O224" i="4"/>
  <c r="R200" i="4"/>
  <c r="U200" i="4"/>
  <c r="R235" i="4"/>
  <c r="U235" i="4"/>
  <c r="R198" i="4"/>
  <c r="U198" i="4"/>
  <c r="R237" i="4"/>
  <c r="U237" i="4"/>
  <c r="R202" i="4"/>
  <c r="U202" i="4"/>
  <c r="R234" i="4"/>
  <c r="U234" i="4"/>
  <c r="R197" i="4"/>
  <c r="U197" i="4"/>
  <c r="R236" i="4"/>
  <c r="U236" i="4"/>
  <c r="P73" i="4"/>
  <c r="R73" i="4"/>
  <c r="U73" i="4"/>
  <c r="P48" i="4"/>
  <c r="R48" i="4"/>
  <c r="U48" i="4"/>
  <c r="P39" i="4"/>
  <c r="R39" i="4"/>
  <c r="U39" i="4"/>
  <c r="P125" i="4"/>
  <c r="R125" i="4"/>
  <c r="T85" i="4"/>
  <c r="T74" i="4"/>
  <c r="T112" i="4"/>
  <c r="T35" i="4"/>
  <c r="T88" i="4"/>
  <c r="P138" i="4"/>
  <c r="P87" i="4"/>
  <c r="P137" i="4"/>
  <c r="P136" i="4"/>
  <c r="T135" i="4"/>
  <c r="T56" i="4"/>
  <c r="P134" i="4"/>
  <c r="P55" i="4"/>
  <c r="P95" i="4"/>
  <c r="P79" i="4"/>
  <c r="P94" i="4"/>
  <c r="P68" i="4"/>
  <c r="P45" i="4"/>
  <c r="P76" i="4"/>
  <c r="P86" i="4"/>
  <c r="P75" i="4"/>
  <c r="P99" i="4"/>
  <c r="P29" i="4"/>
  <c r="P60" i="4"/>
  <c r="P28" i="4"/>
  <c r="P109" i="4"/>
  <c r="P108" i="4"/>
  <c r="P128" i="4"/>
  <c r="R128" i="4"/>
  <c r="T374" i="4"/>
  <c r="T375" i="4"/>
  <c r="P374" i="4"/>
  <c r="R374" i="4"/>
  <c r="U374" i="4"/>
  <c r="P375" i="4"/>
  <c r="R375" i="4"/>
  <c r="U375" i="4"/>
  <c r="P376" i="4"/>
  <c r="R376" i="4"/>
  <c r="U376" i="4"/>
  <c r="P377" i="4"/>
  <c r="R377" i="4"/>
  <c r="U377" i="4"/>
  <c r="V408" i="4"/>
  <c r="V410" i="4"/>
  <c r="V412" i="4"/>
  <c r="V409" i="4"/>
  <c r="V411" i="4"/>
  <c r="V413" i="4"/>
  <c r="S408" i="4"/>
  <c r="P408" i="4"/>
  <c r="R408" i="4"/>
  <c r="U408" i="4"/>
  <c r="S410" i="4"/>
  <c r="Q410" i="4"/>
  <c r="T410" i="4"/>
  <c r="P410" i="4"/>
  <c r="R410" i="4"/>
  <c r="U410" i="4"/>
  <c r="S412" i="4"/>
  <c r="P412" i="4"/>
  <c r="R412" i="4"/>
  <c r="U412" i="4"/>
  <c r="S409" i="4"/>
  <c r="Q409" i="4"/>
  <c r="T409" i="4"/>
  <c r="P409" i="4"/>
  <c r="R409" i="4"/>
  <c r="U409" i="4"/>
  <c r="S411" i="4"/>
  <c r="P411" i="4"/>
  <c r="R411" i="4"/>
  <c r="U411" i="4"/>
  <c r="S413" i="4"/>
  <c r="P413" i="4"/>
  <c r="R413" i="4"/>
  <c r="U413" i="4"/>
  <c r="N217" i="4"/>
  <c r="O183" i="4"/>
  <c r="O189" i="4"/>
  <c r="P53" i="4"/>
  <c r="R53" i="4"/>
  <c r="U53" i="4"/>
  <c r="O210" i="4"/>
  <c r="O204" i="4"/>
  <c r="O411" i="4"/>
  <c r="O408" i="4"/>
  <c r="N220" i="4"/>
  <c r="O209" i="4"/>
  <c r="P98" i="4"/>
  <c r="R98" i="4"/>
  <c r="U98" i="4"/>
  <c r="P126" i="4"/>
  <c r="R126" i="4"/>
  <c r="O247" i="4"/>
  <c r="O184" i="4"/>
  <c r="N215" i="4"/>
  <c r="O215" i="4"/>
  <c r="P62" i="4"/>
  <c r="R62" i="4"/>
  <c r="U62" i="4"/>
  <c r="O241" i="4"/>
  <c r="O235" i="4"/>
  <c r="N243" i="4"/>
  <c r="O413" i="4"/>
  <c r="R87" i="4"/>
  <c r="U87" i="4"/>
  <c r="O200" i="4"/>
  <c r="O223" i="4"/>
  <c r="O409" i="4"/>
  <c r="R138" i="4"/>
  <c r="O213" i="4"/>
  <c r="O205" i="4"/>
  <c r="N239" i="4"/>
  <c r="R134" i="4"/>
  <c r="T136" i="4"/>
  <c r="T54" i="4"/>
  <c r="T66" i="4"/>
  <c r="T72" i="4"/>
  <c r="T63" i="4"/>
  <c r="O240" i="4"/>
  <c r="O202" i="4"/>
  <c r="O212" i="4"/>
  <c r="N238" i="4"/>
  <c r="N216" i="4"/>
  <c r="N219" i="4"/>
  <c r="O238" i="4"/>
  <c r="O182" i="4"/>
  <c r="O214" i="4"/>
  <c r="N189" i="4"/>
  <c r="N242" i="4"/>
  <c r="O188" i="4"/>
  <c r="O242" i="4"/>
  <c r="O246" i="4"/>
  <c r="O208" i="4"/>
  <c r="O218" i="4"/>
  <c r="O186" i="4"/>
  <c r="O193" i="4"/>
  <c r="O239" i="4"/>
  <c r="O249" i="4"/>
  <c r="O185" i="4"/>
  <c r="N210" i="4"/>
  <c r="N204" i="4"/>
  <c r="O236" i="4"/>
  <c r="O207" i="4"/>
  <c r="O198" i="4"/>
  <c r="O197" i="4"/>
  <c r="N198" i="4"/>
  <c r="N237" i="4"/>
  <c r="O244" i="4"/>
  <c r="O237" i="4"/>
  <c r="N236" i="4"/>
  <c r="N202" i="4"/>
  <c r="O245" i="4"/>
  <c r="O234" i="4"/>
  <c r="N200" i="4"/>
  <c r="N235" i="4"/>
  <c r="O377" i="4"/>
  <c r="O376" i="4"/>
  <c r="T128" i="4"/>
  <c r="P139" i="4"/>
  <c r="R139" i="4"/>
  <c r="T95" i="4"/>
  <c r="T79" i="4"/>
  <c r="T94" i="4"/>
  <c r="T68" i="4"/>
  <c r="T45" i="4"/>
  <c r="T76" i="4"/>
  <c r="T86" i="4"/>
  <c r="T75" i="4"/>
  <c r="T99" i="4"/>
  <c r="T29" i="4"/>
  <c r="T60" i="4"/>
  <c r="T28" i="4"/>
  <c r="T109" i="4"/>
  <c r="T108" i="4"/>
  <c r="T55" i="4"/>
  <c r="P85" i="4"/>
  <c r="R85" i="4"/>
  <c r="U85" i="4"/>
  <c r="P74" i="4"/>
  <c r="R74" i="4"/>
  <c r="U74" i="4"/>
  <c r="P112" i="4"/>
  <c r="R112" i="4"/>
  <c r="U112" i="4"/>
  <c r="P25" i="4"/>
  <c r="R25" i="4"/>
  <c r="U25" i="4"/>
  <c r="P35" i="4"/>
  <c r="R35" i="4"/>
  <c r="U35" i="4"/>
  <c r="P88" i="4"/>
  <c r="R88" i="4"/>
  <c r="U88" i="4"/>
  <c r="T137" i="4"/>
  <c r="R136" i="4"/>
  <c r="P135" i="4"/>
  <c r="R135" i="4"/>
  <c r="P56" i="4"/>
  <c r="R56" i="4"/>
  <c r="U56" i="4"/>
  <c r="T53" i="4"/>
  <c r="T125" i="4"/>
  <c r="P70" i="4"/>
  <c r="R70" i="4"/>
  <c r="U70" i="4"/>
  <c r="T126" i="4"/>
  <c r="P127" i="4"/>
  <c r="R127" i="4"/>
  <c r="T98" i="4"/>
  <c r="P67" i="4"/>
  <c r="R67" i="4"/>
  <c r="U67" i="4"/>
  <c r="T62" i="4"/>
  <c r="T73" i="4"/>
  <c r="P26" i="4"/>
  <c r="R26" i="4"/>
  <c r="U26" i="4"/>
  <c r="O374" i="4"/>
  <c r="T139" i="4"/>
  <c r="R55" i="4"/>
  <c r="U55" i="4"/>
  <c r="R95" i="4"/>
  <c r="U95" i="4"/>
  <c r="R79" i="4"/>
  <c r="U79" i="4"/>
  <c r="R94" i="4"/>
  <c r="U94" i="4"/>
  <c r="R68" i="4"/>
  <c r="U68" i="4"/>
  <c r="R45" i="4"/>
  <c r="U45" i="4"/>
  <c r="R76" i="4"/>
  <c r="U76" i="4"/>
  <c r="R86" i="4"/>
  <c r="U86" i="4"/>
  <c r="R75" i="4"/>
  <c r="U75" i="4"/>
  <c r="R99" i="4"/>
  <c r="U99" i="4"/>
  <c r="R29" i="4"/>
  <c r="U29" i="4"/>
  <c r="R60" i="4"/>
  <c r="U60" i="4"/>
  <c r="R28" i="4"/>
  <c r="U28" i="4"/>
  <c r="R109" i="4"/>
  <c r="U109" i="4"/>
  <c r="R108" i="4"/>
  <c r="U108" i="4"/>
  <c r="T138" i="4"/>
  <c r="T87" i="4"/>
  <c r="T26" i="4"/>
  <c r="R137" i="4"/>
  <c r="T134" i="4"/>
  <c r="P54" i="4"/>
  <c r="R54" i="4"/>
  <c r="U54" i="4"/>
  <c r="T70" i="4"/>
  <c r="P72" i="4"/>
  <c r="R72" i="4"/>
  <c r="U72" i="4"/>
  <c r="T127" i="4"/>
  <c r="P66" i="4"/>
  <c r="R66" i="4"/>
  <c r="U66" i="4"/>
  <c r="P63" i="4"/>
  <c r="R63" i="4"/>
  <c r="U63" i="4"/>
  <c r="Q413" i="4"/>
  <c r="T413" i="4"/>
  <c r="O412" i="4"/>
  <c r="Q408" i="4"/>
  <c r="T408" i="4"/>
  <c r="T377" i="4"/>
  <c r="T376" i="4"/>
  <c r="P31" i="4"/>
  <c r="R31" i="4"/>
  <c r="U31" i="4"/>
  <c r="P34" i="4"/>
  <c r="R34" i="4"/>
  <c r="U34" i="4"/>
  <c r="T34" i="4"/>
  <c r="T31" i="4"/>
  <c r="P129" i="4"/>
  <c r="R129" i="4"/>
  <c r="P38" i="4"/>
  <c r="R38" i="4"/>
  <c r="U38" i="4"/>
  <c r="T129" i="4"/>
  <c r="P78" i="4"/>
  <c r="R78" i="4"/>
  <c r="U78" i="4"/>
  <c r="P40" i="4"/>
  <c r="R40" i="4"/>
  <c r="U40" i="4"/>
  <c r="P100" i="4"/>
  <c r="R100" i="4"/>
  <c r="U100" i="4"/>
  <c r="T100" i="4"/>
  <c r="T40" i="4"/>
  <c r="T78" i="4"/>
  <c r="P130" i="4"/>
  <c r="R130" i="4"/>
  <c r="P58" i="4"/>
  <c r="R58" i="4"/>
  <c r="U58" i="4"/>
  <c r="P44" i="4"/>
  <c r="R44" i="4"/>
  <c r="U44" i="4"/>
  <c r="P27" i="4"/>
  <c r="R27" i="4"/>
  <c r="U27" i="4"/>
  <c r="P33" i="4"/>
  <c r="R33" i="4"/>
  <c r="U33" i="4"/>
  <c r="P59" i="4"/>
  <c r="R59" i="4"/>
  <c r="U59" i="4"/>
  <c r="T59" i="4"/>
  <c r="T33" i="4"/>
  <c r="T27" i="4"/>
  <c r="T44" i="4"/>
  <c r="T58" i="4"/>
  <c r="T130" i="4"/>
  <c r="P49" i="4"/>
  <c r="R49" i="4"/>
  <c r="U49" i="4"/>
  <c r="P30" i="4"/>
  <c r="R30" i="4"/>
  <c r="U30" i="4"/>
  <c r="P50" i="4"/>
  <c r="R50" i="4"/>
  <c r="U50" i="4"/>
  <c r="P65" i="4"/>
  <c r="R65" i="4"/>
  <c r="U65" i="4"/>
  <c r="P131" i="4"/>
  <c r="R131" i="4"/>
  <c r="P113" i="4"/>
  <c r="R113" i="4"/>
  <c r="U113" i="4"/>
  <c r="P114" i="4"/>
  <c r="R114" i="4"/>
  <c r="U114" i="4"/>
  <c r="P132" i="4"/>
  <c r="R132" i="4"/>
  <c r="U132" i="4"/>
  <c r="P83" i="4"/>
  <c r="R83" i="4"/>
  <c r="U83" i="4"/>
  <c r="P111" i="4"/>
  <c r="R111" i="4"/>
  <c r="U111" i="4"/>
  <c r="P93" i="4"/>
  <c r="R93" i="4"/>
  <c r="U93" i="4"/>
  <c r="P119" i="4"/>
  <c r="R119" i="4"/>
  <c r="U119" i="4"/>
  <c r="P120" i="4"/>
  <c r="R120" i="4"/>
  <c r="U120" i="4"/>
  <c r="P133" i="4"/>
  <c r="R133" i="4"/>
  <c r="T133" i="4"/>
  <c r="T120" i="4"/>
  <c r="T119" i="4"/>
  <c r="T93" i="4"/>
  <c r="T111" i="4"/>
  <c r="T83" i="4"/>
  <c r="T132" i="4"/>
  <c r="T114" i="4"/>
  <c r="T113" i="4"/>
  <c r="T131" i="4"/>
  <c r="T65" i="4"/>
  <c r="T50" i="4"/>
  <c r="T30" i="4"/>
  <c r="T49" i="4"/>
  <c r="O410" i="4"/>
  <c r="O375" i="4"/>
  <c r="N375" i="4"/>
  <c r="Q411" i="4"/>
  <c r="T411" i="4"/>
  <c r="Q412" i="4"/>
  <c r="T412" i="4"/>
  <c r="N374" i="4"/>
  <c r="S295" i="4"/>
  <c r="Q295" i="4"/>
  <c r="T295" i="4"/>
  <c r="S296" i="4"/>
  <c r="Q296" i="4"/>
  <c r="T296" i="4"/>
  <c r="P295" i="4"/>
  <c r="R295" i="4"/>
  <c r="U295" i="4"/>
  <c r="P296" i="4"/>
  <c r="R296" i="4"/>
  <c r="U296" i="4"/>
  <c r="N376" i="4"/>
  <c r="N377" i="4"/>
  <c r="N295" i="4"/>
  <c r="O295" i="4"/>
  <c r="N296" i="4"/>
  <c r="O296" i="4"/>
  <c r="U300" i="4"/>
  <c r="O300" i="4"/>
  <c r="V309" i="4"/>
  <c r="V314" i="4"/>
  <c r="V319" i="4"/>
  <c r="V308" i="4"/>
  <c r="V313" i="4"/>
  <c r="V318" i="4"/>
  <c r="V307" i="4"/>
  <c r="V312" i="4"/>
  <c r="V317" i="4"/>
  <c r="V306" i="4"/>
  <c r="V311" i="4"/>
  <c r="V316" i="4"/>
  <c r="V305" i="4"/>
  <c r="V310" i="4"/>
  <c r="V300" i="4"/>
  <c r="Q300" i="4"/>
  <c r="L287" i="4"/>
  <c r="T300" i="4"/>
  <c r="N300" i="4"/>
  <c r="L264" i="4"/>
  <c r="L263" i="4"/>
  <c r="L262" i="4"/>
  <c r="U294" i="4"/>
  <c r="T294" i="4"/>
  <c r="O294" i="4"/>
  <c r="V294" i="4"/>
  <c r="T292" i="4"/>
  <c r="T293" i="4"/>
  <c r="O384" i="4"/>
  <c r="O292" i="4"/>
  <c r="O293" i="4"/>
  <c r="N292" i="4"/>
  <c r="N293" i="4"/>
  <c r="K292" i="4"/>
  <c r="U292" i="4"/>
  <c r="K293" i="4"/>
  <c r="U293" i="4"/>
  <c r="V292" i="4"/>
  <c r="V293" i="4"/>
  <c r="V384" i="4"/>
  <c r="N384" i="4"/>
  <c r="K384" i="4"/>
  <c r="U384" i="4"/>
  <c r="J384" i="4"/>
  <c r="T384" i="4"/>
  <c r="V257" i="4"/>
  <c r="V254" i="4"/>
  <c r="V252" i="4"/>
  <c r="V259" i="4"/>
  <c r="V256" i="4"/>
  <c r="V255" i="4"/>
  <c r="V253" i="4"/>
  <c r="V258" i="4"/>
  <c r="S257" i="4"/>
  <c r="Q257" i="4"/>
  <c r="T257" i="4"/>
  <c r="S254" i="4"/>
  <c r="Q254" i="4"/>
  <c r="T254" i="4"/>
  <c r="S252" i="4"/>
  <c r="S259" i="4"/>
  <c r="Q259" i="4"/>
  <c r="S256" i="4"/>
  <c r="Q256" i="4"/>
  <c r="S255" i="4"/>
  <c r="Q255" i="4"/>
  <c r="T255" i="4"/>
  <c r="S253" i="4"/>
  <c r="S258" i="4"/>
  <c r="P253" i="4"/>
  <c r="R253" i="4"/>
  <c r="U253" i="4"/>
  <c r="P255" i="4"/>
  <c r="R255" i="4"/>
  <c r="U255" i="4"/>
  <c r="P256" i="4"/>
  <c r="R256" i="4"/>
  <c r="U256" i="4"/>
  <c r="P259" i="4"/>
  <c r="R259" i="4"/>
  <c r="P252" i="4"/>
  <c r="P254" i="4"/>
  <c r="P257" i="4"/>
  <c r="R257" i="4"/>
  <c r="P258" i="4"/>
  <c r="N254" i="4"/>
  <c r="T259" i="4"/>
  <c r="N259" i="4"/>
  <c r="U259" i="4"/>
  <c r="O259" i="4"/>
  <c r="T256" i="4"/>
  <c r="N256" i="4"/>
  <c r="U257" i="4"/>
  <c r="O257" i="4"/>
  <c r="O253" i="4"/>
  <c r="R258" i="4"/>
  <c r="U258" i="4"/>
  <c r="R254" i="4"/>
  <c r="N257" i="4"/>
  <c r="R252" i="4"/>
  <c r="U252" i="4"/>
  <c r="Q252" i="4"/>
  <c r="T252" i="4"/>
  <c r="O256" i="4"/>
  <c r="N255" i="4"/>
  <c r="Q258" i="4"/>
  <c r="T258" i="4"/>
  <c r="O255" i="4"/>
  <c r="Q253" i="4"/>
  <c r="S406" i="4"/>
  <c r="Q406" i="4"/>
  <c r="T406" i="4"/>
  <c r="S404" i="4"/>
  <c r="Q404" i="4"/>
  <c r="T404" i="4"/>
  <c r="S401" i="4"/>
  <c r="Q401" i="4"/>
  <c r="S397" i="4"/>
  <c r="Q397" i="4"/>
  <c r="S395" i="4"/>
  <c r="Q395" i="4"/>
  <c r="S405" i="4"/>
  <c r="Q405" i="4"/>
  <c r="T405" i="4"/>
  <c r="S403" i="4"/>
  <c r="Q403" i="4"/>
  <c r="T403" i="4"/>
  <c r="S399" i="4"/>
  <c r="S396" i="4"/>
  <c r="Q396" i="4"/>
  <c r="S393" i="4"/>
  <c r="Q393" i="4"/>
  <c r="S402" i="4"/>
  <c r="Q402" i="4"/>
  <c r="T402" i="4"/>
  <c r="S400" i="4"/>
  <c r="Q400" i="4"/>
  <c r="T400" i="4"/>
  <c r="S398" i="4"/>
  <c r="Q398" i="4"/>
  <c r="S394" i="4"/>
  <c r="Q394" i="4"/>
  <c r="S392" i="4"/>
  <c r="Q392" i="4"/>
  <c r="P394" i="4"/>
  <c r="R394" i="4"/>
  <c r="U394" i="4"/>
  <c r="P398" i="4"/>
  <c r="R398" i="4"/>
  <c r="P400" i="4"/>
  <c r="R400" i="4"/>
  <c r="U400" i="4"/>
  <c r="P402" i="4"/>
  <c r="R402" i="4"/>
  <c r="U402" i="4"/>
  <c r="P393" i="4"/>
  <c r="R393" i="4"/>
  <c r="P396" i="4"/>
  <c r="R396" i="4"/>
  <c r="P399" i="4"/>
  <c r="R399" i="4"/>
  <c r="U399" i="4"/>
  <c r="P403" i="4"/>
  <c r="R403" i="4"/>
  <c r="U403" i="4"/>
  <c r="P405" i="4"/>
  <c r="R405" i="4"/>
  <c r="U405" i="4"/>
  <c r="P395" i="4"/>
  <c r="P397" i="4"/>
  <c r="R397" i="4"/>
  <c r="U397" i="4"/>
  <c r="P401" i="4"/>
  <c r="R401" i="4"/>
  <c r="U401" i="4"/>
  <c r="P404" i="4"/>
  <c r="R404" i="4"/>
  <c r="P406" i="4"/>
  <c r="R406" i="4"/>
  <c r="P392" i="4"/>
  <c r="R392" i="4"/>
  <c r="U392" i="4"/>
  <c r="O396" i="4"/>
  <c r="N395" i="4"/>
  <c r="N397" i="4"/>
  <c r="N405" i="4"/>
  <c r="N394" i="4"/>
  <c r="N401" i="4"/>
  <c r="O406" i="4"/>
  <c r="U406" i="4"/>
  <c r="O399" i="4"/>
  <c r="O392" i="4"/>
  <c r="N406" i="4"/>
  <c r="O252" i="4"/>
  <c r="N400" i="4"/>
  <c r="N402" i="4"/>
  <c r="O400" i="4"/>
  <c r="N403" i="4"/>
  <c r="O403" i="4"/>
  <c r="N396" i="4"/>
  <c r="N404" i="4"/>
  <c r="O397" i="4"/>
  <c r="O393" i="4"/>
  <c r="U393" i="4"/>
  <c r="O404" i="4"/>
  <c r="U404" i="4"/>
  <c r="U398" i="4"/>
  <c r="O398" i="4"/>
  <c r="O405" i="4"/>
  <c r="O402" i="4"/>
  <c r="O401" i="4"/>
  <c r="U396" i="4"/>
  <c r="U254" i="4"/>
  <c r="O254" i="4"/>
  <c r="Q399" i="4"/>
  <c r="N399" i="4"/>
  <c r="O258" i="4"/>
  <c r="N398" i="4"/>
  <c r="O394" i="4"/>
  <c r="T253" i="4"/>
  <c r="N253" i="4"/>
  <c r="R395" i="4"/>
  <c r="N258" i="4"/>
  <c r="N252" i="4"/>
  <c r="U395" i="4"/>
  <c r="O395" i="4"/>
  <c r="T390" i="4"/>
  <c r="T391" i="4"/>
  <c r="T388" i="4"/>
  <c r="N389" i="4"/>
  <c r="R388" i="4"/>
  <c r="U388" i="4"/>
  <c r="R391" i="4"/>
  <c r="O391" i="4"/>
  <c r="R390" i="4"/>
  <c r="O390" i="4"/>
  <c r="R389" i="4"/>
  <c r="U389" i="4"/>
  <c r="N390" i="4"/>
  <c r="U390" i="4"/>
  <c r="T389" i="4"/>
  <c r="O388" i="4"/>
  <c r="U391" i="4"/>
  <c r="N391" i="4"/>
  <c r="N388" i="4"/>
  <c r="O389" i="4"/>
  <c r="P288" i="4"/>
  <c r="P290" i="4"/>
  <c r="S289" i="4"/>
  <c r="P289" i="4"/>
  <c r="R290" i="4"/>
  <c r="U290" i="4"/>
  <c r="N290" i="4"/>
  <c r="R289" i="4"/>
  <c r="U289" i="4"/>
  <c r="R288" i="4"/>
  <c r="U288" i="4"/>
  <c r="Q289" i="4"/>
  <c r="T289" i="4"/>
  <c r="T288" i="4"/>
  <c r="S265" i="4"/>
  <c r="Q265" i="4"/>
  <c r="T265" i="4"/>
  <c r="S266" i="4"/>
  <c r="Q266" i="4"/>
  <c r="T266" i="4"/>
  <c r="S267" i="4"/>
  <c r="Q267" i="4"/>
  <c r="T267" i="4"/>
  <c r="S268" i="4"/>
  <c r="Q268" i="4"/>
  <c r="T268" i="4"/>
  <c r="T386" i="4"/>
  <c r="T387" i="4"/>
  <c r="T3" i="4"/>
  <c r="T2" i="4"/>
  <c r="T4" i="4"/>
  <c r="T5" i="4"/>
  <c r="U386" i="4"/>
  <c r="U387" i="4"/>
  <c r="U3" i="4"/>
  <c r="U2" i="4"/>
  <c r="U4" i="4"/>
  <c r="U5" i="4"/>
  <c r="O386" i="4"/>
  <c r="O387" i="4"/>
  <c r="N386" i="4"/>
  <c r="N387" i="4"/>
  <c r="T24" i="4"/>
  <c r="U89" i="4"/>
  <c r="U77" i="4"/>
  <c r="T57" i="4"/>
  <c r="U107" i="4"/>
  <c r="U91" i="4"/>
  <c r="T61" i="4"/>
  <c r="P124" i="4"/>
  <c r="R124" i="4"/>
  <c r="T36" i="4"/>
  <c r="T51" i="4"/>
  <c r="T115" i="4"/>
  <c r="P116" i="4"/>
  <c r="T43" i="4"/>
  <c r="P121" i="4"/>
  <c r="P103" i="4"/>
  <c r="P122" i="4"/>
  <c r="R122" i="4"/>
  <c r="U122" i="4"/>
  <c r="P71" i="4"/>
  <c r="R71" i="4"/>
  <c r="U71" i="4"/>
  <c r="T117" i="4"/>
  <c r="T82" i="4"/>
  <c r="P92" i="4"/>
  <c r="T110" i="4"/>
  <c r="P46" i="4"/>
  <c r="P123" i="4"/>
  <c r="P268" i="4"/>
  <c r="R268" i="4"/>
  <c r="P267" i="4"/>
  <c r="R267" i="4"/>
  <c r="U267" i="4"/>
  <c r="P266" i="4"/>
  <c r="R266" i="4"/>
  <c r="U266" i="4"/>
  <c r="P265" i="4"/>
  <c r="R265" i="4"/>
  <c r="U265" i="4"/>
  <c r="V268" i="4"/>
  <c r="V267" i="4"/>
  <c r="V266" i="4"/>
  <c r="V265" i="4"/>
  <c r="O288" i="4"/>
  <c r="N289" i="4"/>
  <c r="O290" i="4"/>
  <c r="O289" i="4"/>
  <c r="N288" i="4"/>
  <c r="P104" i="4"/>
  <c r="R104" i="4"/>
  <c r="U104" i="4"/>
  <c r="P43" i="4"/>
  <c r="R43" i="4"/>
  <c r="U43" i="4"/>
  <c r="U57" i="4"/>
  <c r="P52" i="4"/>
  <c r="P101" i="4"/>
  <c r="R101" i="4"/>
  <c r="U101" i="4"/>
  <c r="T101" i="4"/>
  <c r="P51" i="4"/>
  <c r="R51" i="4"/>
  <c r="U51" i="4"/>
  <c r="T91" i="4"/>
  <c r="T77" i="4"/>
  <c r="P36" i="4"/>
  <c r="R36" i="4"/>
  <c r="U36" i="4"/>
  <c r="P110" i="4"/>
  <c r="R110" i="4"/>
  <c r="U110" i="4"/>
  <c r="T102" i="4"/>
  <c r="T89" i="4"/>
  <c r="P105" i="4"/>
  <c r="R105" i="4"/>
  <c r="U105" i="4"/>
  <c r="U102" i="4"/>
  <c r="T122" i="4"/>
  <c r="U69" i="4"/>
  <c r="U24" i="4"/>
  <c r="T69" i="4"/>
  <c r="P118" i="4"/>
  <c r="R118" i="4"/>
  <c r="U118" i="4"/>
  <c r="T118" i="4"/>
  <c r="P96" i="4"/>
  <c r="R96" i="4"/>
  <c r="U96" i="4"/>
  <c r="T96" i="4"/>
  <c r="T47" i="4"/>
  <c r="T97" i="4"/>
  <c r="P37" i="4"/>
  <c r="R37" i="4"/>
  <c r="U37" i="4"/>
  <c r="T37" i="4"/>
  <c r="T124" i="4"/>
  <c r="U80" i="4"/>
  <c r="T80" i="4"/>
  <c r="U47" i="4"/>
  <c r="P97" i="4"/>
  <c r="R97" i="4"/>
  <c r="U97" i="4"/>
  <c r="P41" i="4"/>
  <c r="R41" i="4"/>
  <c r="U41" i="4"/>
  <c r="T41" i="4"/>
  <c r="U81" i="4"/>
  <c r="T81" i="4"/>
  <c r="R116" i="4"/>
  <c r="U116" i="4"/>
  <c r="T116" i="4"/>
  <c r="U84" i="4"/>
  <c r="T84" i="4"/>
  <c r="P117" i="4"/>
  <c r="R117" i="4"/>
  <c r="U117" i="4"/>
  <c r="T92" i="4"/>
  <c r="R92" i="4"/>
  <c r="U92" i="4"/>
  <c r="R103" i="4"/>
  <c r="U103" i="4"/>
  <c r="T103" i="4"/>
  <c r="P106" i="4"/>
  <c r="R106" i="4"/>
  <c r="U106" i="4"/>
  <c r="T106" i="4"/>
  <c r="U64" i="4"/>
  <c r="T64" i="4"/>
  <c r="U90" i="4"/>
  <c r="T90" i="4"/>
  <c r="P82" i="4"/>
  <c r="R82" i="4"/>
  <c r="U82" i="4"/>
  <c r="R121" i="4"/>
  <c r="U121" i="4"/>
  <c r="P42" i="4"/>
  <c r="R42" i="4"/>
  <c r="U42" i="4"/>
  <c r="T121" i="4"/>
  <c r="T52" i="4"/>
  <c r="P61" i="4"/>
  <c r="R61" i="4"/>
  <c r="U61" i="4"/>
  <c r="R46" i="4"/>
  <c r="U46" i="4"/>
  <c r="P32" i="4"/>
  <c r="R32" i="4"/>
  <c r="U32" i="4"/>
  <c r="R52" i="4"/>
  <c r="U52" i="4"/>
  <c r="P115" i="4"/>
  <c r="R115" i="4"/>
  <c r="U115" i="4"/>
  <c r="T107" i="4"/>
  <c r="T123" i="4"/>
  <c r="T71" i="4"/>
  <c r="T42" i="4"/>
  <c r="T104" i="4"/>
  <c r="T105" i="4"/>
  <c r="T46" i="4"/>
  <c r="R123" i="4"/>
  <c r="U123" i="4"/>
  <c r="T32" i="4"/>
  <c r="L2" i="4"/>
  <c r="V2" i="4"/>
  <c r="L3" i="4"/>
  <c r="V3" i="4"/>
  <c r="L4" i="4"/>
  <c r="V4" i="4"/>
  <c r="L5" i="4"/>
  <c r="V5" i="4"/>
</calcChain>
</file>

<file path=xl/comments1.xml><?xml version="1.0" encoding="utf-8"?>
<comments xmlns="http://schemas.openxmlformats.org/spreadsheetml/2006/main">
  <authors>
    <author>Laura</author>
  </authors>
  <commentList>
    <comment ref="AC378" authorId="0" shapeId="0">
      <text>
        <r>
          <rPr>
            <b/>
            <sz val="9"/>
            <color indexed="81"/>
            <rFont val="Tahoma"/>
            <family val="2"/>
          </rPr>
          <t>Laura:</t>
        </r>
        <r>
          <rPr>
            <sz val="9"/>
            <color indexed="81"/>
            <rFont val="Tahoma"/>
            <family val="2"/>
          </rPr>
          <t xml:space="preserve">
Categorical agreement i.e. scoring above or below cut-off point at both time points</t>
        </r>
      </text>
    </comment>
    <comment ref="AC379" authorId="0" shapeId="0">
      <text>
        <r>
          <rPr>
            <b/>
            <sz val="9"/>
            <color indexed="81"/>
            <rFont val="Tahoma"/>
            <family val="2"/>
          </rPr>
          <t>Laura:</t>
        </r>
        <r>
          <rPr>
            <sz val="9"/>
            <color indexed="81"/>
            <rFont val="Tahoma"/>
            <family val="2"/>
          </rPr>
          <t xml:space="preserve">
Categorical agreement i.e. scoring above or below cut-off point at both time points</t>
        </r>
      </text>
    </comment>
  </commentList>
</comments>
</file>

<file path=xl/sharedStrings.xml><?xml version="1.0" encoding="utf-8"?>
<sst xmlns="http://schemas.openxmlformats.org/spreadsheetml/2006/main" count="10830" uniqueCount="3049">
  <si>
    <t>Study ID</t>
  </si>
  <si>
    <t>N</t>
  </si>
  <si>
    <t>NR</t>
  </si>
  <si>
    <t>CJS setting</t>
  </si>
  <si>
    <t>RQ</t>
  </si>
  <si>
    <t>Extracted by</t>
  </si>
  <si>
    <t>Full reference 1</t>
  </si>
  <si>
    <t>Full reference 2</t>
  </si>
  <si>
    <t>Full reference 3</t>
  </si>
  <si>
    <t>STUDY ID</t>
  </si>
  <si>
    <t>NOTES</t>
  </si>
  <si>
    <t>REASON FOR EXCLUSION</t>
  </si>
  <si>
    <t>Ref1</t>
  </si>
  <si>
    <t>Ref2</t>
  </si>
  <si>
    <t>Ref3</t>
  </si>
  <si>
    <t>Ref4</t>
  </si>
  <si>
    <t>Ref5</t>
  </si>
  <si>
    <t>Ref6</t>
  </si>
  <si>
    <t>Ref7</t>
  </si>
  <si>
    <t>Ref8</t>
  </si>
  <si>
    <t>Ref9</t>
  </si>
  <si>
    <t>Ref10</t>
  </si>
  <si>
    <t>Reason for exclusion</t>
  </si>
  <si>
    <t>Paper unavailable</t>
  </si>
  <si>
    <t>STATUS</t>
  </si>
  <si>
    <t>Notes</t>
  </si>
  <si>
    <t>Country</t>
  </si>
  <si>
    <t>Recruitment location</t>
  </si>
  <si>
    <t>Index test</t>
  </si>
  <si>
    <t>No. of items</t>
  </si>
  <si>
    <t>Cut off</t>
  </si>
  <si>
    <t>Reference standard</t>
  </si>
  <si>
    <t>in police custody</t>
  </si>
  <si>
    <t>for the court process</t>
  </si>
  <si>
    <t>at reception into prison</t>
  </si>
  <si>
    <t>at subsequent time points in prison</t>
  </si>
  <si>
    <t>Cut-off</t>
  </si>
  <si>
    <t>Sensitivity</t>
  </si>
  <si>
    <t>Specificity</t>
  </si>
  <si>
    <t>Number of 'cases'</t>
  </si>
  <si>
    <t>PPV</t>
  </si>
  <si>
    <t>NPV</t>
  </si>
  <si>
    <t>TP</t>
  </si>
  <si>
    <t>FP</t>
  </si>
  <si>
    <t>FN</t>
  </si>
  <si>
    <t>TN</t>
  </si>
  <si>
    <t>PLR</t>
  </si>
  <si>
    <t>NLR</t>
  </si>
  <si>
    <t>Prevalence</t>
  </si>
  <si>
    <t>AUR (mean)</t>
  </si>
  <si>
    <t>AUR (SD)</t>
  </si>
  <si>
    <t>DOMAIN 1: PATIENT SELECTION</t>
  </si>
  <si>
    <t>Study design</t>
  </si>
  <si>
    <t>Cohort</t>
  </si>
  <si>
    <t>Case-control</t>
  </si>
  <si>
    <t>Nested case-control</t>
  </si>
  <si>
    <t>SR</t>
  </si>
  <si>
    <t>Target condition</t>
  </si>
  <si>
    <t>Describe methods of patient selection</t>
  </si>
  <si>
    <t>Was a consecutive or random sample of patients enrolled?</t>
  </si>
  <si>
    <t>Signalling_Q</t>
  </si>
  <si>
    <t>Yes</t>
  </si>
  <si>
    <t>No</t>
  </si>
  <si>
    <t>Unclear</t>
  </si>
  <si>
    <t>ROB</t>
  </si>
  <si>
    <t>LOW</t>
  </si>
  <si>
    <t>HIGH</t>
  </si>
  <si>
    <t>UNCLEAR</t>
  </si>
  <si>
    <t>Target conditon</t>
  </si>
  <si>
    <t xml:space="preserve">Was a case-control design avoided? </t>
  </si>
  <si>
    <t xml:space="preserve">Did the study avoid inappropriate exclusions? </t>
  </si>
  <si>
    <t>Could the selection of patients have introduced bias?</t>
  </si>
  <si>
    <t>1A: RISK OF BIAS</t>
  </si>
  <si>
    <t>1B:  CONCERNS REGARDING APPLICABILITY</t>
  </si>
  <si>
    <t>Describe included patients (prior testing, presentation, intended use of index test and setting)</t>
  </si>
  <si>
    <t>Is there concern that the included patients do not match the review question?</t>
  </si>
  <si>
    <t>DOMAIN 2: INDEX TEST</t>
  </si>
  <si>
    <t>2A: RISK OF BIAS</t>
  </si>
  <si>
    <t>Describe the index test and how it was conducted and interpreted</t>
  </si>
  <si>
    <t>Were the index test results interpreted without knowledge of the results of the reference standard?</t>
  </si>
  <si>
    <t>Could the conduct or interpretation of the index test have introduced bias?</t>
  </si>
  <si>
    <t>2B:  CONCERNS REGARDING APPLICABILITY</t>
  </si>
  <si>
    <t>Is there concern that the index test, its conduct, or interpretation differ from the review question?</t>
  </si>
  <si>
    <t>DOMAIN 3: REFERENCE STANDARD</t>
  </si>
  <si>
    <t>3A: RISK OF BIAS</t>
  </si>
  <si>
    <t>Describe the reference standard and how it was conducted and interpreted</t>
  </si>
  <si>
    <t>Is the reference standard likely to correctly classify the target condition?</t>
  </si>
  <si>
    <t>Were the reference standard results interpreted without knowledge of the results of the index test?</t>
  </si>
  <si>
    <t>Could the reference standard, its conduct, or its interpretation have introduced bias?</t>
  </si>
  <si>
    <t>3B:  CONCERNS REGARDING APPLICABILITY</t>
  </si>
  <si>
    <t>Is there concern that the target condition as defined by the reference standard does not match the review question?</t>
  </si>
  <si>
    <t>DOMAIN 4: FLOW AND TIMING</t>
  </si>
  <si>
    <t>4A: RISK OF BIAS</t>
  </si>
  <si>
    <t>Describe any patients who did not receive the index test(s) and/or reference standard or who were excluded from the 2x2 table</t>
  </si>
  <si>
    <t>Describe the time interval and any interventions between index test(s) and reference standard</t>
  </si>
  <si>
    <t>Was there an appropriate interval between index test(s) and reference standard?</t>
  </si>
  <si>
    <t xml:space="preserve">Did all patients receive a reference standard? </t>
  </si>
  <si>
    <t xml:space="preserve">Did patients receive the same reference standard? </t>
  </si>
  <si>
    <t xml:space="preserve">Were all patients included in the analysis? </t>
  </si>
  <si>
    <t xml:space="preserve">Could the patient flow have introduced bias? </t>
  </si>
  <si>
    <t>No gold standard</t>
  </si>
  <si>
    <t>Tool not appropriate for CJS setting</t>
  </si>
  <si>
    <t>Too many items for recognition/screening</t>
  </si>
  <si>
    <t>in contact with the police</t>
  </si>
  <si>
    <t>in the community</t>
  </si>
  <si>
    <t>Australia</t>
  </si>
  <si>
    <t>Austria</t>
  </si>
  <si>
    <t>Belgium</t>
  </si>
  <si>
    <t>Canada</t>
  </si>
  <si>
    <t>Chile</t>
  </si>
  <si>
    <t>Czech Republic</t>
  </si>
  <si>
    <t>Denmark</t>
  </si>
  <si>
    <t>Estonia</t>
  </si>
  <si>
    <t>Finland</t>
  </si>
  <si>
    <t>France</t>
  </si>
  <si>
    <t>Germany</t>
  </si>
  <si>
    <t>Greece</t>
  </si>
  <si>
    <t>Hungary</t>
  </si>
  <si>
    <t>Iceland</t>
  </si>
  <si>
    <t>Ireland</t>
  </si>
  <si>
    <t>Israel</t>
  </si>
  <si>
    <t>Italy</t>
  </si>
  <si>
    <t>Japan</t>
  </si>
  <si>
    <t>Korea</t>
  </si>
  <si>
    <t>Luxembourg</t>
  </si>
  <si>
    <t>Mexico</t>
  </si>
  <si>
    <t>Netherlands</t>
  </si>
  <si>
    <t>New Zealand</t>
  </si>
  <si>
    <t>Norway</t>
  </si>
  <si>
    <t>Poland</t>
  </si>
  <si>
    <t>Portugal</t>
  </si>
  <si>
    <t>Slovak Republic</t>
  </si>
  <si>
    <t>Slovenia</t>
  </si>
  <si>
    <t>Spain</t>
  </si>
  <si>
    <t>Sweden</t>
  </si>
  <si>
    <t>Switzerland</t>
  </si>
  <si>
    <t>Turkey</t>
  </si>
  <si>
    <t>UK</t>
  </si>
  <si>
    <t>US</t>
  </si>
  <si>
    <t>Yes_no</t>
  </si>
  <si>
    <t>Age range</t>
  </si>
  <si>
    <t>Mean age</t>
  </si>
  <si>
    <t>NA</t>
  </si>
  <si>
    <t>Acquired cognitive impairment</t>
  </si>
  <si>
    <t>Alcohol-use disorders</t>
  </si>
  <si>
    <t xml:space="preserve">Antenatal or postnatal mental health problems </t>
  </si>
  <si>
    <t>Antisocial personality disorder</t>
  </si>
  <si>
    <t>Attention deficit hyperactivity disorder</t>
  </si>
  <si>
    <t>Autism</t>
  </si>
  <si>
    <t>Bipolar disorder</t>
  </si>
  <si>
    <t>Body dysmorphic disorder</t>
  </si>
  <si>
    <t>Borderline personality disorder</t>
  </si>
  <si>
    <t>Delirium</t>
  </si>
  <si>
    <t>Dementia</t>
  </si>
  <si>
    <t>Depression</t>
  </si>
  <si>
    <t>Eating disorders</t>
  </si>
  <si>
    <t xml:space="preserve">Generalised anxiety disorder </t>
  </si>
  <si>
    <t>Learning disabilities</t>
  </si>
  <si>
    <t xml:space="preserve">Obsessive-compulsive disorder </t>
  </si>
  <si>
    <t>Panic disorder</t>
  </si>
  <si>
    <t>Paraphilic disorder</t>
  </si>
  <si>
    <t>Post-traumatic stress disorder</t>
  </si>
  <si>
    <t>Psychosis</t>
  </si>
  <si>
    <t>Schizophrenia</t>
  </si>
  <si>
    <t>Self-harm</t>
  </si>
  <si>
    <t>Social anxiety disorder</t>
  </si>
  <si>
    <t>Substance (alcohol and/or drug) misuse disorders</t>
  </si>
  <si>
    <t>6-Item Cognitive Impairment Test (6-CIT)</t>
  </si>
  <si>
    <t>Abbreviated Mental test (AMT)</t>
  </si>
  <si>
    <t>Alcohol, Smoking and Substance Involvement Screening Test (ASSIST)</t>
  </si>
  <si>
    <t>Alcohol Use Disorders Inventory Test (AUDIT)</t>
  </si>
  <si>
    <t>Amritsar Depression Inventory (ADI)</t>
  </si>
  <si>
    <t>Anxiety and Depression Detector</t>
  </si>
  <si>
    <t>Autism-Spectrum Quotient (AQ-10 or AQ-20 or AQ-50)</t>
  </si>
  <si>
    <t>Autism Behavior Checklist (ABC)</t>
  </si>
  <si>
    <t>Autism Screening Questionnaire (ASQ)/Social Communication Questionnaire (SCQ)</t>
  </si>
  <si>
    <t>Beck Anxiety Inventory (BAI)</t>
  </si>
  <si>
    <t>Beck Depression Inventory (BDI)/BDI – short form</t>
  </si>
  <si>
    <t>Binge Eating Scale (BES)</t>
  </si>
  <si>
    <t>Brief DSMPTSD–III–R and DSMPTSD–IV</t>
  </si>
  <si>
    <t>Brief Jail Mental Health Screen (BJMHS)/Brief Jail Mental Health Screen - Revised (BJMHS-R)</t>
  </si>
  <si>
    <t>Bulimic Investigatory Test, Edinburgh (BITE)</t>
  </si>
  <si>
    <t>General mental health</t>
  </si>
  <si>
    <t>CAGE questionnaire/CAGE questionnaire adapted to include drugs (CAGE-AID)</t>
  </si>
  <si>
    <t>Caribbean Culture-Specific Screen for emotional distress (CCSS)</t>
  </si>
  <si>
    <t>Center for Epidemiological Studies Depression Scale (CES-D)</t>
  </si>
  <si>
    <t>Chemical Use Abuse and Dependency (CUAD)</t>
  </si>
  <si>
    <t>Clock-drawing test</t>
  </si>
  <si>
    <t>Risk assessment</t>
  </si>
  <si>
    <t>Co-occurring Disorders Screening Instruments (CODSI) – any mental disorder and severe mental disorder</t>
  </si>
  <si>
    <t>Confusion Assessment Method, short or long version (CAM)</t>
  </si>
  <si>
    <t>Correctional Mental Health Screen for Women (CMHS-W)</t>
  </si>
  <si>
    <t xml:space="preserve">Correctional Mental Health Screen for Men (CMHS-M) </t>
  </si>
  <si>
    <t>Gender</t>
  </si>
  <si>
    <t>Dartmouth Assessment of Lifestyle Instrument (DALI)</t>
  </si>
  <si>
    <t>Davidson Trauma Scale (DTS)</t>
  </si>
  <si>
    <t>Delirium Rating Scale (DRS)/Delirium Rating Scale-Revised-98 (DRS-R-98)</t>
  </si>
  <si>
    <t>Disaster-Related Psychological Screening Test (DRPST)</t>
  </si>
  <si>
    <t>Distress Thermometer</t>
  </si>
  <si>
    <t>Don Grubin prison reception health screening tool</t>
  </si>
  <si>
    <t>Drug Use Disorders Identification Test (DUDIT)</t>
  </si>
  <si>
    <t>Eating Attitudes Test (EAT-12 or EAT-26)</t>
  </si>
  <si>
    <t>Eating Disorder Diagnostic Scale (EDDS)</t>
  </si>
  <si>
    <t>Eating Disorder Examination Questionnaire (EDE-Q)</t>
  </si>
  <si>
    <t>Eating Disorders Screen for Primary Care (ESP)</t>
  </si>
  <si>
    <t>Eating Disturbance Scale (EDS-5)</t>
  </si>
  <si>
    <t>Edinburgh Postnatal Depression Scale (EPDS)</t>
  </si>
  <si>
    <t>England Mental Health Screen (EMHS)</t>
  </si>
  <si>
    <t>General Health Questionnaire (GHQ-12 or GHQ-28 or GHQ-30)</t>
  </si>
  <si>
    <t>General Practitioner Assessment of Cognition (GPCOG)</t>
  </si>
  <si>
    <t>Generalized Anxiety Disorder scale (the GAD)</t>
  </si>
  <si>
    <t>Geriatric Depression Scale (GDS) and short form (GDS-15)</t>
  </si>
  <si>
    <t>Global appraisal of individual needs Short Screener version 1 (GSS)</t>
  </si>
  <si>
    <t>Hamilton Anxiety Rating Scale (HAM-A)</t>
  </si>
  <si>
    <t>Hamilton Rating Scale for Depression (HRSD)/Hamilton Depression Rating Scale (HDRS/HAM-D)</t>
  </si>
  <si>
    <t>Health Screening of People in Police Custody (HELP-PC)</t>
  </si>
  <si>
    <t>Hospital Anxiety and Depression Scale (HADS)</t>
  </si>
  <si>
    <t>Impact of Event Scale (IES)</t>
  </si>
  <si>
    <t>Jail Screening Assessment Tool (JSAT)</t>
  </si>
  <si>
    <t>Kessler-6 or Kessler-10 (K6 or K10)</t>
  </si>
  <si>
    <t>Mental Disability/Suicide Intake Screen (MDSIS)</t>
  </si>
  <si>
    <t>Mental Health Screen for Adults (MHS-A)</t>
  </si>
  <si>
    <t>Mental Health Screening Form (MHSF)</t>
  </si>
  <si>
    <t>Millon Clinical Multiaxial Inventory-III (MCMI-III)</t>
  </si>
  <si>
    <t>Mini Mental State Examination (MMSE)</t>
  </si>
  <si>
    <t>Mini Social Phobia Inventory (Mini-SPIN)</t>
  </si>
  <si>
    <t>Mood Disorder Questionnaire (MDQ)</t>
  </si>
  <si>
    <t>National Strategy for Police Information Systems (NSPIS) custody risk assessment</t>
  </si>
  <si>
    <t>New York State brief screening tool (NYS BST)</t>
  </si>
  <si>
    <t>Newcastle Mental Test Score</t>
  </si>
  <si>
    <t>Paddington Alcohol Test</t>
  </si>
  <si>
    <t>Panic and Agoraphobia Scale (PAS)</t>
  </si>
  <si>
    <t>Panic Disorder Severity Scale, self-report (PDSS-SR)</t>
  </si>
  <si>
    <t>Patient Health Questionnaire (PHQ-2 or PHQ-8 or PHQ-9)</t>
  </si>
  <si>
    <t>Penn Inventory</t>
  </si>
  <si>
    <t>Personality Assessment Screener (PAS)</t>
  </si>
  <si>
    <t>Pervasive Developmental Disorder in Mental Retardation Scale (PDD-MRS)</t>
  </si>
  <si>
    <t>Post-traumatic Stress Disorder Questionnaire (PTSD–Q)</t>
  </si>
  <si>
    <t>Posttraumatic Stress Symptom Scale – Self-Report version (PSS–SR)/Post-traumatic Diagnostic Scale (PDS)</t>
  </si>
  <si>
    <t>Prisoner Intake Screening Procedure (PISP)</t>
  </si>
  <si>
    <t>PTSD Checklist – Civilian version (PCL–C)</t>
  </si>
  <si>
    <t>Referral Decision Scale (RDS)</t>
  </si>
  <si>
    <t>Richmond Agitation Sedation Scale (RASS)</t>
  </si>
  <si>
    <t>Risk Behaviors Related to Eating Disorders (RiBED-8)</t>
  </si>
  <si>
    <t>SCOFF questionnaire</t>
  </si>
  <si>
    <t>Screen for Post-traumatic Stress Symptoms (SPTSS)</t>
  </si>
  <si>
    <t>Screening Instrument for Psychosis (PS)</t>
  </si>
  <si>
    <t>Self-Rating Inventory for Post-traumatic Stress Disorder (SRIP)</t>
  </si>
  <si>
    <t>Self-Rating Scale for Post-traumatic Stress Disorder (SRS–PTSD)</t>
  </si>
  <si>
    <t>Seven-minute screen</t>
  </si>
  <si>
    <t>Sheehan Disability Scale (SDS)</t>
  </si>
  <si>
    <t>Sheehan Patient-Related Anxiety Scale (SPRAS)</t>
  </si>
  <si>
    <t>Single Alcohol Screening Question (SASQ)</t>
  </si>
  <si>
    <t>Social Communication Questionnaire (SCQ)</t>
  </si>
  <si>
    <t>Social Phobia Questionnaire (SPQ)</t>
  </si>
  <si>
    <t>Social Phobia module of the Structured Clinical Interview for DSM-IV (SCID-SP) – screening questions</t>
  </si>
  <si>
    <t>SPAN test</t>
  </si>
  <si>
    <t>Symptom Checklist 90 (SCL-90)/Symptom Checklist 90-Revised (SCL-90-R)</t>
  </si>
  <si>
    <t>T-ACE Screening Tool</t>
  </si>
  <si>
    <t>Trauma Screening Questionnaire (TSQ)</t>
  </si>
  <si>
    <t>TWEAK alcohol screening test</t>
  </si>
  <si>
    <t>‘Whooley questions’</t>
  </si>
  <si>
    <t>Zung Self Rated Depression Scale</t>
  </si>
  <si>
    <t>Aberrant behaviour checklist (ABC)</t>
  </si>
  <si>
    <t>Addenbrooke’s Cognitive Examination (ACE)</t>
  </si>
  <si>
    <t>Adult Asperger Assessment (AAA)</t>
  </si>
  <si>
    <t>Alcohol Problems Questionnaire (APQ)</t>
  </si>
  <si>
    <t>Alzheimer’s Disease Assessment Scale cognitive subscale (ADAS-cog)</t>
  </si>
  <si>
    <t>Anxiety Disorders Interview Schedule for DSM-IV (ADIS-IV)</t>
  </si>
  <si>
    <t>Asperger Syndrome (and high-functioning autism) Diagnostic Interview (ASDI)</t>
  </si>
  <si>
    <t>Autism-Diagnostic Interview – Revised (ADI-R)</t>
  </si>
  <si>
    <t>Autism Diagnostic Observation Schedule (ADOS)</t>
  </si>
  <si>
    <t>Autism Spectrum Disorders Diagnosis Scale for Intellectually Disabled Adults (ASD-DA)</t>
  </si>
  <si>
    <t>Behavior Summarized Evaluation – Revised (BSE-R)</t>
  </si>
  <si>
    <t>Behaviour Problem Inventory (BPI-01)/Behaviour Problem Inventory - Short Form (BPI-S)</t>
  </si>
  <si>
    <t>Cambridge Cognitive Examination – Revised (CAMCOG-R)</t>
  </si>
  <si>
    <t>Challenging Behaviour Interview (CBI)</t>
  </si>
  <si>
    <t>Childhood Autism Rating Scale (CARS)</t>
  </si>
  <si>
    <t>Clinical Institute Withdrawal Assessment for Alcohol scale, revised (CIWA-Ar)</t>
  </si>
  <si>
    <t>Developmental Behaviour Checklist for adults (DBC-A)</t>
  </si>
  <si>
    <t>Developmental, Dimensional and Diagnostic Interview (3di)</t>
  </si>
  <si>
    <t>Diagnostic Interview for Social and Communication Disorders (DISCO)</t>
  </si>
  <si>
    <t>Eating Disorder Inventory (EDI)</t>
  </si>
  <si>
    <t>Functional Analysis Screening Tool (FAST)</t>
  </si>
  <si>
    <t>Leeds Dependence Questionnaire (LDQ)</t>
  </si>
  <si>
    <t>Middlesex Elderly Assessment of Mental State (MEAMS)</t>
  </si>
  <si>
    <t>Modified Overt Aggression Scale (MOAS)</t>
  </si>
  <si>
    <t>Movie for the Assessment of Social Cognition (MASC)</t>
  </si>
  <si>
    <t>Pervasive Developmental Disorders Rating Scale (PDDRS)</t>
  </si>
  <si>
    <t>Repeatable Battery for the Assessment of Neuropsychological Status (RBANS)</t>
  </si>
  <si>
    <t>Ritvo Autism and Asperger’s Diagnostic Scale (RAADS)/Ritvo Autism and Asperger’s Diagnostic Scale – Revised (RAADS-R)</t>
  </si>
  <si>
    <t>Severity of Alcohol Dependence Questionnaire (SADQ)</t>
  </si>
  <si>
    <t>Social Responsiveness Scale (SRS)</t>
  </si>
  <si>
    <t>Adult Suicide Ideation Questionnaire (ASIQ)</t>
  </si>
  <si>
    <t>Beck Hopelessness Scale (BHS)</t>
  </si>
  <si>
    <t>Brøset-Violence Checklist (BVC)</t>
  </si>
  <si>
    <t>Dynamic Appraisal of Situational Aggression – Inpatient Version (DASA-IV)</t>
  </si>
  <si>
    <t>Edinburgh Risk of Repetition Scale (ERRS)</t>
  </si>
  <si>
    <t>Global Clinical Assessment (GCA)</t>
  </si>
  <si>
    <t>Historical, Clinical, Risk Management-20 (HCR-20)</t>
  </si>
  <si>
    <t>Level of Supervision Inventory (LSI)</t>
  </si>
  <si>
    <t>Manchester Self-harm Rule (MSHR)</t>
  </si>
  <si>
    <t>Offender Group Reconviction Scale (OGRS)</t>
  </si>
  <si>
    <t>Psychopathy Checklist (PCL), Psychopathy Checklist-Revised (PCL-R)/Psychopathy Checklist-Screening Version (PCL-SV)</t>
  </si>
  <si>
    <t>Reasons for Living Inventory (RFL)</t>
  </si>
  <si>
    <t>Risk Assessment Management and Audit Systems (RAMAS)</t>
  </si>
  <si>
    <t>Scale for Suicide Ideation (SSI)</t>
  </si>
  <si>
    <t>Suicide Assessment Scale (SUAS)</t>
  </si>
  <si>
    <r>
      <t>Suicide Behaviours Questionnaire</t>
    </r>
    <r>
      <rPr>
        <sz val="10"/>
        <color theme="1"/>
        <rFont val="Arial"/>
        <family val="2"/>
      </rPr>
      <t xml:space="preserve"> </t>
    </r>
    <r>
      <rPr>
        <sz val="11"/>
        <color theme="1"/>
        <rFont val="Arial"/>
        <family val="2"/>
      </rPr>
      <t>– Revised (SBQ-R)</t>
    </r>
  </si>
  <si>
    <t>Suicide Checklist (SCL)</t>
  </si>
  <si>
    <t>Suicide Concerns for Offenders in Prison Environment (SCOPE)</t>
  </si>
  <si>
    <t>Suicide Intent Scale (SIS)</t>
  </si>
  <si>
    <t>Suicide Potential Scale</t>
  </si>
  <si>
    <t>Suicide Probability Scale (SPS)</t>
  </si>
  <si>
    <t>DSM-IV</t>
  </si>
  <si>
    <t>DSM-V</t>
  </si>
  <si>
    <t>ICD-10</t>
  </si>
  <si>
    <t>ICD-11</t>
  </si>
  <si>
    <t>Test-retest reliability (r)</t>
  </si>
  <si>
    <t>Internal consistency (r)</t>
  </si>
  <si>
    <t>Internal consistency (α)</t>
  </si>
  <si>
    <t>Internal consistency (k)</t>
  </si>
  <si>
    <t>Inter-rater reliability (r)</t>
  </si>
  <si>
    <t>Criterion validity: Predictive validity (r)</t>
  </si>
  <si>
    <t>Criterion validity: Concurrent validity (r)</t>
  </si>
  <si>
    <t>Construct validity: Convergent validity (r)</t>
  </si>
  <si>
    <t>Search</t>
  </si>
  <si>
    <t>RCT_Generic_CENTRAL</t>
  </si>
  <si>
    <t>RQ3.2_pharm_allDB_allStudies</t>
  </si>
  <si>
    <t>RQ3.2_psychosocial_allDB_allStudies</t>
  </si>
  <si>
    <t>SR_Generic_AllDB</t>
  </si>
  <si>
    <t>Handsearch</t>
  </si>
  <si>
    <t>Wish 2000</t>
  </si>
  <si>
    <t>Not possible to extract or compute diagnostic accuracy data</t>
  </si>
  <si>
    <t>Population outside scope: No MH problem</t>
  </si>
  <si>
    <t xml:space="preserve">Wish, E. D., T. Gray, et al. (2000) An experiment to enhance the reporting of drug use by arrestees. Journal of drug issues 30, 55-76 </t>
  </si>
  <si>
    <t>RQ2.1-2.3 Named tool terms</t>
  </si>
  <si>
    <t>Corrado 2004</t>
  </si>
  <si>
    <t>Corrado, R. R., G. M. Vincent, et al. (2004). "Predictive Validity of the Psychopathy Checklist: Youth Version for General and Violent Recidivism." Behavioral Sciences and the Law 22(1): 5-22.</t>
  </si>
  <si>
    <t>Population outside scope: mean age under 18</t>
  </si>
  <si>
    <t>Study design: conference abstract</t>
  </si>
  <si>
    <t>Dolan 2004</t>
  </si>
  <si>
    <t>Forth 1990</t>
  </si>
  <si>
    <t>Gammelgard 2010</t>
  </si>
  <si>
    <t>Applezweig 1958</t>
  </si>
  <si>
    <t>Baksheev 2012</t>
  </si>
  <si>
    <t>Becker 1993</t>
  </si>
  <si>
    <t>Berardino 2005</t>
  </si>
  <si>
    <t>Berman 2005</t>
  </si>
  <si>
    <t>Brackett 2008</t>
  </si>
  <si>
    <t>Murrie, D. C. and D. G. Cornell (2002). "Psychopathy screening of incarcerated juveniles: A comparison of measures." Psychological Assessment 14(4): 390-396.</t>
  </si>
  <si>
    <t>Murrie 2002</t>
  </si>
  <si>
    <t>Kongerslev, M., P. Moran, et al. (2012). "Screening for personality disorder in incarcerated adolescent boys: Preliminary validation of an adolescent version of the Standardised Assessment of Personality-Abbreviated Scale (SAPAS-AV)." BMC Psychiatry 12: 94.</t>
  </si>
  <si>
    <t>Kongerslev 2012</t>
  </si>
  <si>
    <t>Vitacco, M. J., C. S. Neumann, et al. (2010). "Predicting antisocial behavior in high-risk male adolescents: Contributions of psychopathy and instrumental violence." Criminal Justice and Behavior 37(8): 833-846.</t>
  </si>
  <si>
    <t>Vitacco 2010</t>
  </si>
  <si>
    <t>Viljoen, J. L., N. Elkovitch, et al. (2009). "Assessment of reoffense risk in adolescents who have committed sexual offenses: Predictive validity of the ERASOR, PCL:YV, YLS/CMI, and Static-99." Criminal Justice and Behavior 36(10): 981-1000.</t>
  </si>
  <si>
    <t>Viljoen 2009</t>
  </si>
  <si>
    <t>Tsang, S., A. R. Piquero, et al. (2014). "An examination of the psychopathy checklist: Youth version (PCL: YV) among male adolescent offenders: An item response theory analysis." Psychological Assessment 26(4): 1333-1346.</t>
  </si>
  <si>
    <t>Tsang 2014</t>
  </si>
  <si>
    <t>Stockdale, K. C., M. E. Olver, et al. (2010). "The psychopathy checklist: Youth version and adolescent and adult recidivism: Considerations With respect to gender, ethnicity, and age." Psychological Assessment 22(4): 768-781.</t>
  </si>
  <si>
    <t>Stockdale 2010</t>
  </si>
  <si>
    <t>Silva, T., V. G. Genoves, et al. (2012). "The use of a screening device to assess psychopathy in young offenders." Spanish Journal of Psychology 15(2): 724-735.</t>
  </si>
  <si>
    <t>Silva 2012</t>
  </si>
  <si>
    <t>Shepherd, S. M., S. Luebbers, et al. (2014). "The predictive validity of risk assessment approaches for young Australian offenders." Psychiatry, Psychology and Law 21(5): 801-817.</t>
  </si>
  <si>
    <t>Shepherd 2014</t>
  </si>
  <si>
    <t>Schmidt, F., L. McKinnon, et al. (2006). "Concurrent and predictive validity of the psychopathy checklist: Youth version across gender and ethnicity." Psychological Assessment 18(4): 393-401.</t>
  </si>
  <si>
    <t>Schmidt 2006</t>
  </si>
  <si>
    <t>Schmidt, F., M. A. Campbell, et al. (2011). "Comparative analyses of the YLS/CMI, SAVRY, and PCL: YV in adolescent offenders: A 10-year follow-up into adulthood." Youth Violence and Juvenile Justice 9(1): 23-42.</t>
  </si>
  <si>
    <t>Schmidt 2011</t>
  </si>
  <si>
    <t>Salekin, R. T., A. M. R. Leistico, et al. (2004). "Psychopathy and comorbidity in a young offender sample: Taking a closer look at psychopathy's potential importance over disruptive behavior disorders." Journal of Abnormal Psychology 113(3): 416-427.</t>
  </si>
  <si>
    <t>Salekin 2004</t>
  </si>
  <si>
    <t>Salekin, R. T. (2008). "Psychopathy and Recidivism From Mid-Adolescence to Young Adulthood: Cumulating Legal Problems and Limiting Life Opportunities." Journal of Abnormal Psychology 117(2): 386-395.</t>
  </si>
  <si>
    <t>Salekin 2008</t>
  </si>
  <si>
    <t>Ridenour, T. A., G. J. Marchant, et al. (2001). "Is the revised psychopathy checklist clinically useful for adolescents?" Journal of Psychoeducational Assessment 19(3): 227-238.</t>
  </si>
  <si>
    <t>Ridenour 2001</t>
  </si>
  <si>
    <t>Parks 2006</t>
  </si>
  <si>
    <t>Olver, M. E., K. C. Stockdale, et al. (2009). "Risk assessment with young offenders: A meta-analysis of three assessment measures." Criminal Justice and Behavior 36(4): 329-353.</t>
  </si>
  <si>
    <t>No new studies with mean age &gt;18</t>
  </si>
  <si>
    <t>Olver, M. E. and K. C. Stockdale (2010). "Psychopathy and youth violence: Research, controversies and clinical utility." The British Journal of Forensic Practice 12(2): 3-13.</t>
  </si>
  <si>
    <t>Study design: narrative review</t>
  </si>
  <si>
    <t>Langstrom, N. and M. Grann (2002). "Psychopathy and violent recidivism among young criminal offenders." Acta psychiatrica Scandinavica Supplementum.(412): 86-92.</t>
  </si>
  <si>
    <t>Parks, G. A. and D. E. Bard (2006). "Risk factors for adolescent sex offender recidivism: Evaluation of predictive factors and comparison of three groups based upon victim type." Sexual Abuse: Journal of Research and Treatment 18(4): 319-342.</t>
  </si>
  <si>
    <t>Kosson, D. S., T. D. Cyterski, et al. (2002). "The reliability and validity of the Psychopathy Checklist: Youth Version (PCL:YV) in nonincarcerated adolescent males." Psychological Assessment 14(1): 97-109.</t>
  </si>
  <si>
    <t>Kosson 2002</t>
  </si>
  <si>
    <t>Khanna, D., J. Shaw, et al. (2014). "Does diagnosis affect the predictive accuracy of risk assessment tools for juvenile offenders: Conduct disorder and attention deficit hyperactivity disorder." Journal of Adolescence 37(7): 1171-1179.</t>
  </si>
  <si>
    <t>Khanna 2014</t>
  </si>
  <si>
    <t>Kemph, J. P., R. O. Braley, et al. (1998). "A comparison of youthful inmates who have committed violent versus nonviolent crimes." Journal of the American Academy of Psychiatry and the Law 26(1): 67-74.</t>
  </si>
  <si>
    <t>Kemph 1998</t>
  </si>
  <si>
    <t>Hicks, M. M., R. Rogers, et al. (2000). "Predictions of violent and total infractions among institutionalized male juvenile offenders." Journal of the American Academy of Psychiatry and the Law 28(2): 183-190.</t>
  </si>
  <si>
    <t>Hicks 2000</t>
  </si>
  <si>
    <t>Garner, B. R., V. K. Belur, et al. (2013). "The GAIN short screener (GSS) as a predictor of future arrest or incarceration among youth presenting to substance use disorder (SUD) treatment." Substance Abuse: Research and Treatment 7: 199-208.</t>
  </si>
  <si>
    <t>Garner 2013</t>
  </si>
  <si>
    <t>Gammelgard, M., A. M. Koivisto, et al. (2010). "Violence risk and psychopathology in institutionalised adolescents." Journal of Forensic Psychiatry and Psychology 21(6): 933-949.</t>
  </si>
  <si>
    <t>Forth, A. E., S. D. Hart, et al. (1990). "Assessment of psychopathy in male young offenders." Psychological Assessment: A Journal of Consulting and Clinical Psychology 2(3): 342-344.</t>
  </si>
  <si>
    <t>Fink, B. C., A. S. Tant, et al. (2012). "Assessment of psychopathic traits in an incarcerated adolescent sample: A methodological comparison." Journal of Abnormal Child Psychology 40(6): 971-986.</t>
  </si>
  <si>
    <t>Fink 2012</t>
  </si>
  <si>
    <t>Edens, J. F. and J. S. Campbell (2007). "Identifying youths at risk for institutional misconduct: A meta-analytic investigation of the psychopathy checklist measures." Psychological Services 4(1): 13-27.</t>
  </si>
  <si>
    <t>Edens 2007 SR</t>
  </si>
  <si>
    <t>Olver 2010 SR</t>
  </si>
  <si>
    <t xml:space="preserve">Olver 2009 </t>
  </si>
  <si>
    <t>Douglas, K. S., M. E. Epstein, et al. (2008). "Criminal recidivism among juvenile offenders: Testing the incremental and predictive validity of three measures of psychopathic features." Law and Human Behavior 32(5): 423-438.</t>
  </si>
  <si>
    <t>Douglas 2008</t>
  </si>
  <si>
    <t>Dolan, M. C. and C. E. Rennie (2008). "The Structured Assessment of Violence Risk in Youth as a Predictor of Recidivism in a United Kingdom Cohort of Adolescent Offenders With Conduct Disorder." Psychological Assessment 20(1): 35-46.</t>
  </si>
  <si>
    <t>Dolan 2008</t>
  </si>
  <si>
    <t>Dolan, M. C. and C. E. Rennie (2006). "Reliability and validity of the psychopathy checklist: Youth version in a UK sample of conduct disordered boys." Personality and Individual Differences 40(1): 65-75.</t>
  </si>
  <si>
    <t>Dolan 2006a</t>
  </si>
  <si>
    <t>Dolan, M. and C. Rennie (2006). "Psychopathy Checklist: Youth Version and Youth Psychopathic trait Inventory: A comparison study." Personality and Individual Differences 41(4): 779-789.</t>
  </si>
  <si>
    <t>Dolan 2006b</t>
  </si>
  <si>
    <t>Dembo, R., L. Williams, et al. (1991). "Recidivism among high risk youths: A 21/2-year follow-up of a cohort of juvenile detainees." International Journal of the Addictions 26(11): 1197-1221.</t>
  </si>
  <si>
    <t>Dembo 1991</t>
  </si>
  <si>
    <t>Das, J., C. De Ruiter, et al. (2007). "Predictive validity of the Dutch PCL:YV for institutional disruptive behavior: Findings from two samples of male adolescents in a juvenile justice treatment institution." Behavioral Sciences and the Law 25(5): 739-755.</t>
  </si>
  <si>
    <t>Das 2007</t>
  </si>
  <si>
    <t>Cole, D. A. (1989). "Validation of the reasons for living inventory in general and delinquent adolescent samples." Journal of abnormal child psychology 17(1): 13-27.</t>
  </si>
  <si>
    <t>Cole 1989</t>
  </si>
  <si>
    <t>Catchpole, R. E. and H. M. Gretton (2003). "The Predictive Validity of Risk Assessment With Violent Young Offenders: A 1-Year Examination of Criminal Outcome." Criminal Justice and Behavior 30(6): 688-708.</t>
  </si>
  <si>
    <t>Catchpole 2003</t>
  </si>
  <si>
    <t>Caldwell, M. F. (2011). "Treatment-related changes in behavioral outcomes of psychopathy facets in adolescent offenders." Law and human behavior 35(4): 275-287.</t>
  </si>
  <si>
    <t>Caldwell 2011</t>
  </si>
  <si>
    <t>Brandt, J. R., W. A. Kennedy, et al. (1997). "Assessment of psychopathy in a population of incarcerated adolescent offenders." Psychological Assessment 9(4): 429-435.</t>
  </si>
  <si>
    <t>Brandt 1997</t>
  </si>
  <si>
    <t>Yates, P., T. Kramer, et al. (2006). "Use of a routine mental health measure in an adolescent secure unit." British Journal of Psychiatry 188(JUNE): 583-584.</t>
  </si>
  <si>
    <t>Yates 2006</t>
  </si>
  <si>
    <t>RQ2.1-2.3 Generic terms</t>
  </si>
  <si>
    <t>Wasserman, G. A., L. S. McReynolds, et al. (2004). "Screening for emergent risk and service needs among incarcerated youth: Comparing MAYSI-2 and Voice DISC-IV." Journal of the American Academy of Child and Adolescent Psychiatry 43(5): 629-639.</t>
  </si>
  <si>
    <t>Wasserman 2004</t>
  </si>
  <si>
    <t>Stein, L. A. and J. R. Graham (2005). "Ability of substance abusers to escape detection on the Minnesota Multiphasic Personality Inventory-Adolescent (MMPI-A) in a juvenile correctional facility." Assessment 12(1): 28-39.</t>
  </si>
  <si>
    <t>Stein 2005</t>
  </si>
  <si>
    <t>Stathis, S. L., I. Doolan, et al. (2012). "Use of the Westerman Aboriginal Symptoms Checklist-Youth (WASC-Y) to screen for mental health problems in Indigenous youth in custody." Advances in Mental Health 10(3): 235-239.</t>
  </si>
  <si>
    <t>Stathis 2012</t>
  </si>
  <si>
    <t>Rogers, R., M. J. Vitacco, et al. (2002). "Screening for adolescent psychopathy among at-risk youth: initial validation of the Survey of Attitudes and Life Experiences." Assessment 9(4): 343-350.</t>
  </si>
  <si>
    <t>Rogers 2002</t>
  </si>
  <si>
    <t>Richardson, R., D. Trepel, et al. (2015). "Screening for psychological and mental health difficulties in young people who offend: A systematic review and decision model." Health Technology Assessment 19(1): 1-158.</t>
  </si>
  <si>
    <t>Richardson 2015 SR</t>
  </si>
  <si>
    <t>Latimer, W. W., K. C. Winters, et al. (1997). "Screening for drug abuse among adolescents in clinical and correctional settings using the problem-oriented screening instrument for teenagers." American Journal of Drug and Alcohol Abuse 23(1): 79-98.</t>
  </si>
  <si>
    <t>Latimer 1997</t>
  </si>
  <si>
    <t>Kuo, E. S., A. V. Stoep, et al. (2005). "Using the short mood and feelings questionnaire to detect depression in detained adolescents." Assessment 12(4): 374-383.</t>
  </si>
  <si>
    <t>Kuo 2005</t>
  </si>
  <si>
    <t>Hayes, M. A., L. S. McReynolds, et al. (2005). "Paper and voice MAYSI-2: Format comparability and concordance with the voice DISC-IV." Assessment 12(4): 395-403.</t>
  </si>
  <si>
    <t>Hayes 2005</t>
  </si>
  <si>
    <t>Harrison, P. A., T. J. Beebe, et al. (2001). "The Adolescent Health Review: a brief, multidimensional screening instrument." Journal of Adolescent Health 29(2): 131-139.</t>
  </si>
  <si>
    <t>Harrison 2001</t>
  </si>
  <si>
    <t>Dolan, M. (2004). "Psychopathic personality in young people." Advances in Psychiatric Treatment 10(6): 466-473.</t>
  </si>
  <si>
    <t>Dembo, R., J. Schmeidler, et al. (1996). "Examination of the reliability of the Problem Oriented Screening Instrument for Teenagers (POSIT) among arrested youths entering a juvenile assessment center." Substance Use &amp; Misuse 31(7): 785-824.</t>
  </si>
  <si>
    <t>Dembo 1996</t>
  </si>
  <si>
    <t>Danseco, E. R. and P. R. Marques (2002). "Development and validation of a POSIT-Short Form: Screening for problem behaviors among adolescent at risk for substance use." Journal of Child &amp; Adolescent Substance Abuse 11(3): 17-36.</t>
  </si>
  <si>
    <t>Danseco 2002</t>
  </si>
  <si>
    <t>Cashel, M. L., L. Ovaert, et al. (2000). "Evaluating PTSD in incarcerated male juveniles with the MMPI-A: an exploratory analysis." Journal of Clinical Psychology 56(12): 1535-1549.</t>
  </si>
  <si>
    <t>Cashel 2000</t>
  </si>
  <si>
    <t>Borjesson, J., B. A. Armelius Bengt-Ake, et al. (2007). "The psychometric properties of the Swedish version of the Adolescent Drug Abuse Diagnosis (ADAD)." Nordic Journal of Psychiatry 61(3): 225-232.</t>
  </si>
  <si>
    <t>Borjesson 2007</t>
  </si>
  <si>
    <t>Bailey, S. and P. Tarbuck (2006). "Recent advances in the development of screening tools for mental health in young offenders." Current Opinion in Psychiatry 19(4): 373-377.</t>
  </si>
  <si>
    <t>Bailey 2006</t>
  </si>
  <si>
    <t>Abel, G. G., A. Jordan, et al. (2004). "Use of visual reaction time to assess male adolescents who molest children." Sexual Abuse: Journal of Research and Treatment 16(3): 255-265.</t>
  </si>
  <si>
    <t>Abel 2004</t>
  </si>
  <si>
    <t>Toyer, E. A. and N. C. Weed (1998). "Concurrent validity of the MMPI-A in a counseling program for juvenile offenders." Journal of Clinical Psychology 54(4): 395-399.</t>
  </si>
  <si>
    <t>Toyer 1998</t>
  </si>
  <si>
    <t>Worling, J. R. and C. M. Langton (2015). "A prospective investigation of factors that predict desistance from recidivism for adolescents who have sexually offended." Sexual Abuse: Journal of Research and Treatment 27(1): 127-142.</t>
  </si>
  <si>
    <t>Worling 2015</t>
  </si>
  <si>
    <t>Worling, J. R. and N. Langstrom (2003). "Assessment of criminal recidivism risk with adolescents who have offended sexually: a review." Trauma Violence &amp; Abuse 4(4): 341-362.</t>
  </si>
  <si>
    <t>Worling 2003</t>
  </si>
  <si>
    <t>Study design: systematic review</t>
  </si>
  <si>
    <t>Viljoen, J. L., M. Scalora, et al. (2008). "Assessing risk for violence in adolescents who have sexually offended: A comparison of the J-SOAP-II, J-SORRAT-II, and SAVRY." Criminal Justice and Behavior 35(1): 5-23.</t>
  </si>
  <si>
    <t>Viljoen 2008</t>
  </si>
  <si>
    <t>Viljoen, J. L., S. Mordell, et al. (2012). "Prediction of adolescent sexual reoffending: a meta-analysis of the J-SOAP-II, ERASOR, J-SORRAT-II, and Static-99." Law and human behavior 36(5): 423-438.</t>
  </si>
  <si>
    <t>Viljoen 2012 SR</t>
  </si>
  <si>
    <t>Viljoen, J. L., J. L. Beneteau, et al. (2012). "Assessment of multiple risk outcomes, strengths, and change with the START:AV: A short-term prospective study with adolescent offenders." The International Journal of Forensic Mental Health 11(3): 165-180.</t>
  </si>
  <si>
    <t>Viljoen 2012</t>
  </si>
  <si>
    <t>Slavet, J. D., L. A. R. Stein, et al. (2006). "The Marijuana Ladder: Measuring motivation to change marijuana use in incarcerated adolescents." Drug and Alcohol Dependence 83(1): 42-48.</t>
  </si>
  <si>
    <t>Slavet 2006</t>
  </si>
  <si>
    <t>Shields, I. W. and D. J. Simourd (1991). "Predicting predatory behavior in a population of incarcerated young offenders." Criminal Justice and Behavior 18(2): 180-194.</t>
  </si>
  <si>
    <t>Shields 1991</t>
  </si>
  <si>
    <t>Seifert, K., S. Phillips, et al. (2001). "Child and Adolescent Risk for Violence (CARV): A tool to assess juvenile risk." Journal of Psychiatry &amp; Law 29(3): 329-346.</t>
  </si>
  <si>
    <t>Seifert 2001</t>
  </si>
  <si>
    <t>Population outside scope: not in contact with CJS</t>
  </si>
  <si>
    <t>Less than 50% in contact with CJS</t>
  </si>
  <si>
    <t>Rajlic, G. and H. M. Gretton (2010). "An examination of two sexual recidivism risk measures in adolescent offenders: The moderating effect of offender type." Criminal Justice and Behavior 37(10): 1066-1085.</t>
  </si>
  <si>
    <t>Rajlic 2010</t>
  </si>
  <si>
    <t>Putnins, A. L. (2005). "Correlates and predictors of self-reported suicide attempts among incarcerated youths." International Journal of Offender Therapy and Comparative Criminology 49(2): 143-157.</t>
  </si>
  <si>
    <t>Putnins 2005</t>
  </si>
  <si>
    <t>Prescott, D. S. (2005). "Emerging strategies for risk assessment of sexually abusive youth: Theory, controversy, and practice." Journal of Child Sexual Abuse 13(3-4): 83-105.</t>
  </si>
  <si>
    <t>Prescott 2005</t>
  </si>
  <si>
    <t>Olver, M. E., K. C. Stockdale, et al. (2012). "Short and long-term prediction of recidivism using the youth level of service/case management inventory in a sample of serious young offenders." Law and human behavior 36(4): 331-344.</t>
  </si>
  <si>
    <t>Olver 2012</t>
  </si>
  <si>
    <t>Neumann, C. S. and D. Pardini (2014). "Factor structure and construct validity of the Self-Report Psychopathy (SRP) scale and the Youth Psychopathic Traits Inventory (YPI) in young men." Journal of personality disorders 28(3): 419-433.</t>
  </si>
  <si>
    <t>Neumann 2014</t>
  </si>
  <si>
    <t>Not necessarily in contact with CJS - only mention is correlation of scales with criminal offenses, but not recruited from CJS</t>
  </si>
  <si>
    <t>Miccio-Fonseca, L. (2013). "MEGA : A new paradigm in risk assessment tools for sexually abusive youth." Journal of Family Violence 28(6): 623-634.</t>
  </si>
  <si>
    <t>Miccio-Fonseca 2013</t>
  </si>
  <si>
    <t>Martinez, R., J. Flores, et al. (2007). "Validity of the Juvenile Sex Offender Assessment Protocol-II (J-SOAP-II) in a sample of urban minority youth." Criminal Justice and Behavior 34(10): 1284-1295.</t>
  </si>
  <si>
    <t>Martinez 2007</t>
  </si>
  <si>
    <t>Lodewijks, H. P., T. A. Doreleijers, et al. (2008). "SAVRY risk assessment in violent Dutch adolescents: Relation to sentencing and recidivism." Criminal Justice and Behavior 35(6): 696-709.</t>
  </si>
  <si>
    <t>Lodewijks 2008</t>
  </si>
  <si>
    <t>Langhinrichsen-Rohling, J., K. Hudson, et al. (2012). "Psychometric properties of a suicide screen for adjudicated youth in residential care." Death Studies 36(4): 323-339.</t>
  </si>
  <si>
    <t>Langhinrichsen-Rohling 2012</t>
  </si>
  <si>
    <t>Krabbendam 2014</t>
  </si>
  <si>
    <t>Knowles, S., E. Townsend, et al. (2006). "Using ASSET data for mental health research on young offenders: Issues and implications for researchers." Educational and Child Psychology 23(2): 52-61.</t>
  </si>
  <si>
    <t>Knowles 2006</t>
  </si>
  <si>
    <t>Kjelsberg, E. and A. A. Dahl (1999). "A long-term follow-up study of adolescent psychiatric in-patients. Part II. Predictors of delinquency." Acta Psychiatrica Scandinavica 99(4): 237-242.</t>
  </si>
  <si>
    <t>Kjelsberg 1999</t>
  </si>
  <si>
    <t>Kjelsberg, E. (2002). "DSM-IV conduct disorder symptoms in adolescents as markers of registered criminality." European Child and Adolescent Psychiatry 11(1): 2-9.</t>
  </si>
  <si>
    <t>Kjelsberg 2002</t>
  </si>
  <si>
    <t>Kenny, D. T., T. Keogh, et al. (2001). "Predictors of recidivism in Australian juvenile sex offenders: implications for treatment." Sexual Abuse: Journal of Research &amp; Treatment 13(2): 131-148.</t>
  </si>
  <si>
    <t>Kenny 2001</t>
  </si>
  <si>
    <t>Kennedy, W. A., M. H. Light, et al. (2004). "False Positives Among Adolescent Sex Offenders: Concurrent and Predictive Validity of the Millon Adolescent Clinical Inventory." Journal of Offender Rehabilitation 39(4): 1-13.</t>
  </si>
  <si>
    <t>Kennedy 2004</t>
  </si>
  <si>
    <t>Ilacqua, G. E., G. E. Coulson, et al. (1999). "Predictive validity of the Young Offender Level of Service Inventory for criminal recidivism of male and female young offenders." Psychological reports 84(3 Pt 2): 1214-1218.</t>
  </si>
  <si>
    <t>Ilacqua 1999</t>
  </si>
  <si>
    <t>Guebert, A. F. and M. E. Olver (2014). "An examination of criminogenic needs, mental health concerns, and recidivism in a sample of violent young offenders: Implications for risk, need, and responsivity." The International Journal of Forensic Mental Health 13(4): 295-310.</t>
  </si>
  <si>
    <t>Guebert 2014</t>
  </si>
  <si>
    <t>Griffin, H. L. and S. Vettor (2012). "Predicting sexual re-offending in a UK sample of adolescents with intellectual disabilities." Journal of Sexual Aggression 18(1): 64-80.</t>
  </si>
  <si>
    <t>Griffin 2012</t>
  </si>
  <si>
    <t>Griffin, H. L., A. Beech, et al. (2008). "The development and initial testing of the AIM2 framework to assess risk and strengths in young people who sexually offend." Journal of Sexual Aggression 14(3): 211-225.</t>
  </si>
  <si>
    <t>Griffin 2008</t>
  </si>
  <si>
    <t>Grieger, L. and D. Hosser (2014). "Which risk factors are really predictive?: An analysis of Andrews and Bonta's "Central Eight" risk factors for recidivism in German youth correctional facility inmates." Criminal Justice and Behavior 41(5): 613-634</t>
  </si>
  <si>
    <t>Grieger 2014</t>
  </si>
  <si>
    <t>Krabbendam, A. A., L. M. C. Jansen, et al. (2014). "Persistence of aggression into adulthood in detained adolescent females." Comprehensive Psychiatry 55(7): 1572-1579.</t>
  </si>
  <si>
    <t>Esposito, C. L. and G. A. Clum (1999). "Specificity of depressive symptoms and suicidality in a juvenile delinquent population." Journal of Psychopathology and Behavioral Assessment 21(2): 171-182.</t>
  </si>
  <si>
    <t>Esposito 1999</t>
  </si>
  <si>
    <t>Elkovitch, N., J. L. Viljoen, et al. (2008). "Research report: Assessing risk of reoffending in adolescents who have committed a sexual offense: The accuracy of clinical judgments after completion of risk assessment instruments." Behavioral Sciences &amp; the Law 26(4): 511-528.</t>
  </si>
  <si>
    <t>Elkovitch 2008</t>
  </si>
  <si>
    <t>Colins, O. F. and R. R. Vermeiren (2013). "The usefulness of DSM-IV and DSM-5 conduct disorder subtyping in detained adolescents." Journal of Nervous &amp; Mental Disease 201(9): 736-743.</t>
  </si>
  <si>
    <t>Collins 2013</t>
  </si>
  <si>
    <t>Colins, O. F., R. Vermeiren, et al. (2012). "Self-reported psychopathic-like traits as predictors of recidivism in detained male adolescents." Criminal Justice and Behavior 39(11): 1421-1435.</t>
  </si>
  <si>
    <t>Collins 2012</t>
  </si>
  <si>
    <t>Christodoulides, T., G. Richardson, et al. (2005). "Risk assessment with adolescent sex offenders." Journal of Sexual Aggression 11(1): 37-48.</t>
  </si>
  <si>
    <t>Christodoulides 2005</t>
  </si>
  <si>
    <t>Ang, R. P. and D. H. Goh (2013). "Predicting juvenile offending: a comparison of data mining methods." International Journal of Offender Therapy &amp; Comparative Criminology 57(2): 191-207.</t>
  </si>
  <si>
    <t>Ang 2013</t>
  </si>
  <si>
    <t>Andersen, H., D. Sestoft, et al. (2002). "Validity of the General Health Questionnaire (GHQ-28) in a prison population: Data from a randomized sample of prisoners on remand." International Journal of Law and Psychiatry 25(6): 573-580.</t>
  </si>
  <si>
    <t>Applezweig, M. H., A. S. Dibner, et al. (1958). "PEAQ: A measure of psychopathic behavior." Journal of Clinical Psychology 14: 26-30.</t>
  </si>
  <si>
    <t>Baksheev, G. N., J. Ogloff, et al. (2012). "Identification of mental illness in police cells: A comparison of police processes, the Brief Jail Mental Health Screen and the Jail Screening Assessment Tool." Psychology, Crime &amp; Law 18(6): 529-542.</t>
  </si>
  <si>
    <t>Becker, J. V. and V. L. Quinsey (1993). "Assessing suspected child molesters." Child Abuse and Neglect 17(1): 169-174.</t>
  </si>
  <si>
    <t>Berardino, S. D., J. R. Meloy, et al. (2005). "Validation of the psychopathic personality inventory on a female inmate sample." Behavioral Sciences and the Law 23(6): 819-836.</t>
  </si>
  <si>
    <t>Berman, A. H., H. Bergman, et al. (2005). "Evaluation of the Drug Use Disorders Identification Test (DUDIT) in criminal justice and detoxification settings and in a Swedish population sample." European Addiction Research 11(1): 22-31.</t>
  </si>
  <si>
    <t>Brackett, R. E., R. L. Jackson, et al. (2008). "The Hare PSCAN and its relationship to psychopathy in a sample of civilly committed sexual offenders." The International Journal of Forensic Mental Health 7(1): 29-37.</t>
  </si>
  <si>
    <t>Brinkley 2001</t>
  </si>
  <si>
    <t>Brinkley, C. A., W. A. Schmitt, et al. (2001). "Construct validation of a self-report psychopathy scale: Does Levenson's self-report psychopathy scale measure the same constructs as Hare's psychopathy checklist-revised?" Personality and Individual Differences 31(7): 1021-1038.</t>
  </si>
  <si>
    <t>Bulten, E., H. Nijman, et al. (2009). "Psychiatric disorders and personality characteristics of prisoners at regular prison wards." International Journal of Law and Psychiatry 32(2): 115-119.</t>
  </si>
  <si>
    <t>Bulten 2009</t>
  </si>
  <si>
    <t>Chalmers 1993</t>
  </si>
  <si>
    <t>Chalmers, D., N. L. Olenick, et al. (1993). "Dispositional traits as risk in problem drinking." Journal of substance abuse 5(4): 401-410.</t>
  </si>
  <si>
    <t>Chantry 1994</t>
  </si>
  <si>
    <t>Chantry, K. and R. J. Craig (1994). "Psychological screening of sexually violent offenders with the MCMI." Journal of Clinical Psychology 50(3): 430-435.</t>
  </si>
  <si>
    <t>Conley, T. B. (2001). "Construct validity of the MAST and AUDIT with multiple offender drunk drivers." Journal of Substance Abuse Treatment 20(4): 287-295.</t>
  </si>
  <si>
    <t>Conley 2001</t>
  </si>
  <si>
    <t>Conley, T. B. (2006). "Court Ordered Multiple Offender Drunk Drivers: Validity and Reliability of Rapid Assessment." Journal of Social Work Practice in the Addictions 6(3): 37-51.</t>
  </si>
  <si>
    <t>Conley 2006</t>
  </si>
  <si>
    <t>Copestake 2011</t>
  </si>
  <si>
    <t>Copestake, S., N. S. Gray, et al. (2011). "A comparison of a self-report measure of psychopathy with the psychopathy checklist-revised in a UK sample of offenders." Journal of Forensic Psychiatry and Psychology 22(2): 169-182.</t>
  </si>
  <si>
    <t>Coulton, S., D. Newbury-Birch, et al. (2012). "Screening for alcohol use in criminal justice settings: An exploratory study." Alcohol and Alcoholism 47(4): 423-427.</t>
  </si>
  <si>
    <t>Coulton 2012</t>
  </si>
  <si>
    <t>Craig 1999</t>
  </si>
  <si>
    <t>Craig, R. J. (1999). "Testimony based on the Millon clinical multiaxial inventory: Review, commentary, and guidelines." Journal of Personality Assessment 73(2): 290-304.</t>
  </si>
  <si>
    <t>de Padua Serafim, A., D. M. de Barros, et al. (2014). "Personality traits and violent behavior: A comparison between psychopathic and non-psychopathic male murderers." Psychiatry Research 219(3): 604-608.</t>
  </si>
  <si>
    <t>de Pauda Serafim 2014</t>
  </si>
  <si>
    <t>Dennis, M. L., Y. F. Chan, et al. (2006). "Development and validation of the GAIN Short Screener (GSS) for internalizing, externalizing and substance use disorders and crime/violence problems among adolescents and adults." American Journal on Addictions 15(SUPPL. 1): 80-91.</t>
  </si>
  <si>
    <t>Dennis 2006</t>
  </si>
  <si>
    <t>DiCataldo, F., A. Greer, et al. (1995). "Screening prison inmates for mental disorder: An examination of the relationship between mental disorder and prison adjustment." Bulletin of the American Academy of Psychiatry and the Law 23(4): 573-585.</t>
  </si>
  <si>
    <t>Douglas 2007</t>
  </si>
  <si>
    <t>Douglas, K. S., L. S. Guy, et al. (2007). "The personality assessment inventory as a proxy for the psychopathy checklist-revised: Testing the incremental validity and cross-sample robustness of the antisocial features scale." Assessment 14(3): 255-269.</t>
  </si>
  <si>
    <t>Duncan, A., S. Sacks, et al. (2008). "Performance of the CJDATS Co-occurring Disorders Screening Instruments (CODSIs) among minority offenders." Behavioral Sciences and the Law 26(4): 351-368.</t>
  </si>
  <si>
    <t>Duncan 2008</t>
  </si>
  <si>
    <t>Durbeej, N., A. H. Berman, et al. (2010). "Validation of the Alcohol Use Disorders Identification Test and the Drug Use Disorders Identification Test in a Swedish sample of suspected offenders with signs of mental health problems: Results from the Mental Disorder, Substance Abuse and Crime study." Journal of Substance Abuse Treatment 39(4): 364-377.</t>
  </si>
  <si>
    <t>Durbeej 2010</t>
  </si>
  <si>
    <t>Earthrowl, M. and R. McCully (2002). "Screening new inmates in a female prison." Journal of Forensic Psychiatry 13(2): 428-439.</t>
  </si>
  <si>
    <t>Earthrowl 2002</t>
  </si>
  <si>
    <t>Edens, J. F., S. D. Hart, et al. (2000). "Use of the personality assessment inventory to assess psychopathy in offender populations." Psychological Assessment 12(2): 132-139.</t>
  </si>
  <si>
    <t>Edens 2000</t>
  </si>
  <si>
    <t>Population outside scope: cared for in hospital</t>
  </si>
  <si>
    <t>Evans 2010</t>
  </si>
  <si>
    <t>Evans, C., P. Brinded, et al. (2010). "Validation of brief screening tools for mental disorders among New Zealand prisoners." Psychiatric Services 61(9): 923-928.</t>
  </si>
  <si>
    <t>Evren, C., K. Ogel, et al. (2014). "Psychometric Properties of the Turkish Versions of the Drug Use Disorders Identification Test (DUDIT) and the Drug Abuse Screening Test (DAST-10) in the Prison Setting." Journal of Psychoactive Drugs 46(2): 140-146.</t>
  </si>
  <si>
    <t>Evren 2014</t>
  </si>
  <si>
    <t>Firestone, P., J. M. Bradford, et al. (1998). "Homicidal sex offenders: Psychological, phallometric, and diagnostic features." Journal of the American Academy of Psychiatry and the Law 26(4): 537-552.</t>
  </si>
  <si>
    <t>Firestone, P., J. M. Bradford, et al. (2000). "The relationship of deviant sexual arousal and psychopathy in incest offenders, extrafamilial child molesters, and rapists." Journal of the American Academy of Psychiatry and the Law 28(3): 303-308.</t>
  </si>
  <si>
    <t>Ford, J. D., R. L. Trestman, et al. (2007). "Development and validation of a brief mental health screening instrument for newly incarcerated adults." Assessment 14(3): 279-299.</t>
  </si>
  <si>
    <t>Ford 2007</t>
  </si>
  <si>
    <t>Ford 2009</t>
  </si>
  <si>
    <t>Ford, J. D., R. L. Trestman, et al. (2009). "Validation of a brief screening instrument for identifying psychiatric disorders among newly incarcerated adults." Psychiatric Services 60(6): 842-846.</t>
  </si>
  <si>
    <t>Gavin, D. R., H. E. Ross, et al. (1989). "Diagnostic validity of the Drug Abuse Screening Test in the assessment of DSM-III drug disorders." British Journal of Addiction 84(3): 301-307.</t>
  </si>
  <si>
    <t>Gavin 1989</t>
  </si>
  <si>
    <t>Gebbie, K. M., R. M. Larkin, et al. (2008). "Improving access to mental health services for New York State prison inmates." Journal of Correctional Health Care 14(2): 122-135.</t>
  </si>
  <si>
    <t>Gebbie 2008</t>
  </si>
  <si>
    <t>Hart 1993a</t>
  </si>
  <si>
    <t>Hart, S. D., D. G. Dutton, et al. (1993). "The prevalence of personality disorder among wife assaulters." Journal of Personality Disorders 7(4): 329-341.</t>
  </si>
  <si>
    <t>Hart 1991</t>
  </si>
  <si>
    <t>Hart, S. D., A. E. Forth, et al. (1991). "The MCMI-II and psychopathy." Journal of Personality Disorders 5(4): 318-327.</t>
  </si>
  <si>
    <t>Hart 1993b</t>
  </si>
  <si>
    <t>Hewitt 2011 SR</t>
  </si>
  <si>
    <t>Hart, S. D., R. Roesch, et al. (1993). "The referral decision scale: A validation study." Law and Human Behavior 17(6): 611-623.</t>
  </si>
  <si>
    <t>Hewitt, C. E., A. E. Perry, et al. (2011). "Screening and case finding for depression in offender populations: A systematic review of diagnostic properties." Journal of Affective Disorders 128(1-2): 72-82.</t>
  </si>
  <si>
    <t>Hirschfeld, R. M. (2010). "Mood Disorder Questionnaire: It's impact on the field." Depression and Anxiety 27(7): 627-630.</t>
  </si>
  <si>
    <t>Hirschfeld 2010</t>
  </si>
  <si>
    <t>Hubicka 2010</t>
  </si>
  <si>
    <t>Hubicka, B., H. Kallmen, et al. (2010). "Personality traits and mental health of severe drunk drivers in Sweden." Social psychiatry and psychiatric epidemiology 45(7): 723-731.</t>
  </si>
  <si>
    <t>Jansen, B. P. M., K. F. M. Damen, et al. (2013). "The standardized assessment of personality-abbreviated scale as a screening instrument for personality disorders in substance-dependent criminal offenders." Personality and Mental Health 7(2): 122-132.</t>
  </si>
  <si>
    <t>Jansen 2013</t>
  </si>
  <si>
    <t>Juriloo 2014</t>
  </si>
  <si>
    <t>Juriloo, A., H. Lauerma, et al. (2014). "Psychopathic traits in a representative sample of Finnish male prisoners." Nordic Journal of Psychiatry 68(2): 117-122.</t>
  </si>
  <si>
    <t>Kemp 2008</t>
  </si>
  <si>
    <t>Kemp, D. E., R. M. A. Hirschfeld, et al. (2008). "Screening for bipolar disorder in a county jail at the time of criminal arrest." Journal of Psychiatric Research 42(9): 778-786.</t>
  </si>
  <si>
    <t>Kennealy, P. J., B. M. Hicks, et al. (2007). "Validity of factors of the psychopathy checklist-revised in female prisoners: Discriminant relations with antisocial behavior, substance abuse, and personality." Assessment 14(4): 323-340.</t>
  </si>
  <si>
    <t>Kennealy 2007</t>
  </si>
  <si>
    <t>Kubiak, S. P., M. Beeble, et al. (2012). "Comparing the validity of the K6 when assessing depression, anxiety, and PTSD among male and female jail detainees." International journal of offender therapy and comparative criminology 56(8): 1220-1238.</t>
  </si>
  <si>
    <t>Kubiak 2012</t>
  </si>
  <si>
    <t>Kubiak 2009</t>
  </si>
  <si>
    <t>Kubiak, S. P., M. L. Beeble, et al. (2009). "Using the K6 to assess the mental health of jailed women." Journal of Offender Rehabilitation 48(4): 296-313.</t>
  </si>
  <si>
    <t>Kubiak, S. P., M. L. Beeble, et al. (2010). "Testing the validity of the K6 in detecting major depression and PTSD among jailed women." Criminal Justice and Behavior 37(1): 64-80.</t>
  </si>
  <si>
    <t>Kubiak 2010</t>
  </si>
  <si>
    <t>Langevin 1988</t>
  </si>
  <si>
    <t>Langevin, R., R. Lang, et al. (1988). "Personality and sexual anomalies: An examination of the Millon Clinical Multiaxial Inventory." Annals of Sex Research 1(1): 13-32.</t>
  </si>
  <si>
    <t>Lapham 1995</t>
  </si>
  <si>
    <t>Lapham, S. C., B. J. Skipper, et al. (1995). "Alcohol abuse screening instruments: Normative test data collected from a first DWI offender screening program." Journal of Studies on Alcohol 56(1): 51-59.</t>
  </si>
  <si>
    <t>Louden, J. E., J. L. Skeem, et al. (2013). "Comparing the predictive utility of two screening tools for mental disorder among probationers." Psychological Assessment 25(2): 405-415.</t>
  </si>
  <si>
    <t>Louden 2013</t>
  </si>
  <si>
    <t>Malterer 2010</t>
  </si>
  <si>
    <t>Malterer, M. B., S. O. Lilienfeld, et al. (2010). "Concurrent validity of the psychopathic personality inventory with offender and community samples." Assessment 17(1): 3-15.</t>
  </si>
  <si>
    <t>Martin 2013 SR</t>
  </si>
  <si>
    <t>Martin, M. S., I. Colman, et al. (2013). "Mental health screening tools in correctional institutions: a systematic review." BMC psychiatry 13: 275.</t>
  </si>
  <si>
    <t>McKinnon 2013a</t>
  </si>
  <si>
    <t>McKinnon 2013b</t>
  </si>
  <si>
    <t>McLearen 2003</t>
  </si>
  <si>
    <t>McLearen, A. M. and N. L. Ryba (2003). "Identifying severely mentally ill inmates: Can small jails comply with detection standards?" Journal of Offender Rehabilitation 37(1): 25-40.</t>
  </si>
  <si>
    <t>Messina, N., E. Wish, et al. (2001). "Diagnosing antisocial personality disorder among substance abusers: The SCID versus the MCMI-II." American Journal of Drug and Alcohol Abuse 27(4): 699-717.</t>
  </si>
  <si>
    <t>Messina 2001</t>
  </si>
  <si>
    <t>Michaud, P. h., F. Pessione, et al. (2000). "Screening of alcohol-related problems in French detainees using the cage questionnaire." Alcologia 12(1): 19-25.</t>
  </si>
  <si>
    <t>Michaud 2000</t>
  </si>
  <si>
    <t>Mischke, H. D. and R. L. Venneri (1987). "Reliability and validity of the MAST, Mortimer-Filkins Questionnaire and CAGE in DWI assessment." Journal of Studies on Alcohol 48(5): 492-501.</t>
  </si>
  <si>
    <t>Morrissey, C., T. E. Hogue, et al. (2005). "Applicability, reliability and validity of the Psychopathy Checklist-Revised in offenders with intellectual disabilities: Some initial findings." The International Journal of Forensic Mental Health 4(2): 207-220.</t>
  </si>
  <si>
    <t>Morrissey 2005</t>
  </si>
  <si>
    <t xml:space="preserve">&gt;50% cared for in hospital </t>
  </si>
  <si>
    <t>Myerholtz, L. E. and H. Rosenberg (1997). "Screening DUI offenders for alcohol problems: Psychometric assessment of the substance abuse subtle screening inventory." Psychology of Addictive Behaviors 11(3): 155-165.</t>
  </si>
  <si>
    <t>Myerholtz 1997</t>
  </si>
  <si>
    <t>Nicholls 2004</t>
  </si>
  <si>
    <t>Nicholls, T. L., Z. Lee, et al. (2004). "Women Inmates' Mental Health Needs: Evidence of the Validity of the Jail Screening Assessment Tool (JSAT)." The International Journal of Forensic Mental Health 3(2): 167-184.</t>
  </si>
  <si>
    <t>O'Kane, A., D. Fawcett, et al. (1996). "Psychopathy and moral reasoning: Comparison of two classifications." Personality and Individual Differences 20(4): 505-514.</t>
  </si>
  <si>
    <t>O'Kane 1996</t>
  </si>
  <si>
    <t>Palmer, E. J. and C. Binks (2008). "Psychometric properties of the Beck Depression Inventory-II with incarcerated male offenders aged 18-21 years." Criminal Behaviour and Mental Health 18(4): 232-242.</t>
  </si>
  <si>
    <t>Palmer 2008</t>
  </si>
  <si>
    <t>Pouls 2014</t>
  </si>
  <si>
    <t>Pouls, C. and I. Jeandarme (2014). "Psychopathy in offenders with intellectual disabilities: A comparison of the PCL-R and PCL:SV." The International Journal of Forensic Mental Health 13(3): 207-216.</t>
  </si>
  <si>
    <t>Poythress, N. G., S. O. Lilienfeld, et al. (2010). "Using the PCL-R to help estimate the validity of two self-report measures of psychopathy with offenders." Assessment 17(2): 206-219.</t>
  </si>
  <si>
    <t>Poythress 2010</t>
  </si>
  <si>
    <t>Retzlaff 2002</t>
  </si>
  <si>
    <t>Retzlaff, P., J. Stoner, et al. (2002). "The use of the MCMI-III in the screening and triage of offenders." International Journal of Offender Therapy and Comparative Criminology 46(3): 319-332.</t>
  </si>
  <si>
    <t>Richoux, C., I. Ferrand, et al. (2011). "Alcohol use disorders in the emergency ward: Choice of the best mode of assessment and identification of at-risk situations." International Journal of Emergency Medicine 4(1).</t>
  </si>
  <si>
    <t>Surveyed in emergency department - CJS contact unclear</t>
  </si>
  <si>
    <t>Richoux 2011</t>
  </si>
  <si>
    <t>Robinson 2012</t>
  </si>
  <si>
    <t>Robinson, L., M. D. Spencer, et al. (2012). "Evaluation of a screening instrument for autism spectrum disorders in prisoners." PLoS ONE 7(5).</t>
  </si>
  <si>
    <t>Rogers 1995</t>
  </si>
  <si>
    <t>Rogers, R., K. W. Sewell, et al. (1995). "The referral decision scale with mentally disordered inmates: A preliminary study of convergent and discriminant validity." Law and Human Behavior 19(5): 481-491.</t>
  </si>
  <si>
    <t>Rogers, R., K. L. Ustad, et al. (1998). "Convergent validity of the personality assessment inventory: A study of emergency referrals in a correctional setting." Assessment 5(1): 3-12.</t>
  </si>
  <si>
    <t>Rogers 1998</t>
  </si>
  <si>
    <t>Rossi 2003a</t>
  </si>
  <si>
    <t>Rossi, G., C. Hauben, et al. (2003). "Empirical evaluation of the MCMI-III personality disorder scales." Psychological reports 92(2): 627-642.</t>
  </si>
  <si>
    <t>Rossi 2003b</t>
  </si>
  <si>
    <t>Rossi, G., I. Van den Brande, et al. (2003). "Convergent validity of the MCMI-III personality disorder scales and the MMPI-2 scales." Journal of Personality Disorders 17(4): 330-340.</t>
  </si>
  <si>
    <t>Ruiz, M. A., R. H. Peters, et al. (2009). "Psychometric properties of the Mental Health Screening Form III within a metropolitan jail." Criminal Justice and Behavior 36(6): 607-619.</t>
  </si>
  <si>
    <t>Ruiz 2009</t>
  </si>
  <si>
    <t>Sacks, S., G. Melnick, et al. (2007). "CJDATS Co-occurring Disorders Screening Instrument for Mental Disorders (CODSI-MD): A pilot study." The Prison Journal 87(1): 86-110.</t>
  </si>
  <si>
    <t>Sacks 2007a</t>
  </si>
  <si>
    <t>Sacks 2007b</t>
  </si>
  <si>
    <t>Sacks, S., G. Melnick, et al. (2007). "CJDATS Co-Occurring Disorders Screening Instrument for Mental Disorders: A validation study." Criminal Justice and Behavior 34(9): 1198-1215.</t>
  </si>
  <si>
    <t>Sandvik, A. M., A. L. Hansen, et al. (2012). "Assessment of psychopathy: Inter-correlations between Psychopathy Checklist Revised, Comprehensive Assessment of Psychopathic Personality-Institutional Rating Scale, and Self-Report of Psychopathy Scale-III." The International Journal of Forensic Mental Health 11(4): 280-288.</t>
  </si>
  <si>
    <t>Sandvik 2012</t>
  </si>
  <si>
    <t>Scott, N. A., T. E. Hannum, et al. (1982). "Assessment of depression among incarcerated females." Journal of Personality Assessment 46(4): 372-379.</t>
  </si>
  <si>
    <t>Scott 1982</t>
  </si>
  <si>
    <t>Selzer, M. L. (1971). "The Michigan Alcoholism Screening Test: The quest for a new diagnostic instrument." The American Journal of Psychiatry 127(12): 1653-1658.</t>
  </si>
  <si>
    <t>Selzer 1971</t>
  </si>
  <si>
    <t>Shaw, J., F. Creed, et al. (1999). "Prevalence and detection of serious psychiatric disorder in defendants attending court." Lancet 353(9158): 1053-1056.</t>
  </si>
  <si>
    <t>Shaw 1999</t>
  </si>
  <si>
    <t>Shaw, J. J., B. Tomenson, et al. (2003). "A screening questionnaire for the detection of serious mental illness in the criminal justice system." Journal of Forensic Psychiatry and Psychology 14(1): 138-150.</t>
  </si>
  <si>
    <t>Shaw 2003</t>
  </si>
  <si>
    <t>Skinner, T. J. and K. Charalampous (1978). "Interpretive procedures entailed in using the Michigan Alcoholism Screening Test." British Journal of Addiction 73(2): 117-121.</t>
  </si>
  <si>
    <t>Skinner 1978</t>
  </si>
  <si>
    <t>Spiers, L. (2007). "An evaluation of the PCL-R in assessing prisoners with low intellectual functioning." The British Journal of Forensic Practice 9(1): 10-15.</t>
  </si>
  <si>
    <t>Spiers 2007</t>
  </si>
  <si>
    <t>Steadman, H. J., P. C. Robbins, et al. (2007). "Revalidating the brief jail mental health screen to increase accuracy for women." Psychiatric Services 58(12): 1598-1601.</t>
  </si>
  <si>
    <t>Steadman 2007</t>
  </si>
  <si>
    <t>Steadman 2005</t>
  </si>
  <si>
    <t>Steadman, H. J., J. E. Scott, et al. (2005). "Validation of the brief jail mental health screen." Psychiatric Services 56(7): 816-822.</t>
  </si>
  <si>
    <t>Streiner, D. L. and H. R. Miller (1990). "Maximum likelihood estimates of the accuracy of four diagnostic techniques." Educational and Psychological Measurement 50(3): 653-662.</t>
  </si>
  <si>
    <t>Streiner 1990</t>
  </si>
  <si>
    <t>Sturek, J. C., A. B. Loper, et al. (2008). "Psychopathy in female inmates: The SCID-II Personality Questionnaire and the PCL-R." Psychological Services 5(4): 309-319.</t>
  </si>
  <si>
    <t>Sturek 2008</t>
  </si>
  <si>
    <t>Swartz, J. A. (2008). "Using the K6 scale to screen for serious mental illness among criminal justice populations: Do psychiatric treatment indicators improve detection rates?" International Journal of Mental Health and Addiction 6(1): 93-104.</t>
  </si>
  <si>
    <t>Swartz 2008</t>
  </si>
  <si>
    <t>Templer, D. I., C. F. Ruff, et al. (1978). "Psychometric assessment of alcoholism in convicted felons." Journal of Studies on Alcohol 39(11): 1948-1951.</t>
  </si>
  <si>
    <t>Templer 1978</t>
  </si>
  <si>
    <t>Teplin, L. A. and J. Swartz (1989). "Screening for severe mental disorder in jails. The development of the referral decision scale." Law and Human Behavior 13(1): 1-18.</t>
  </si>
  <si>
    <t>Tulevski, I. G. (1989). "Michigan Alcoholism Screening Test (MAST) - Its possibilities and shortcomings as a screening device in a pre-selected non-clinical population." Drug and Alcohol Dependence 24(3): 255-260.</t>
  </si>
  <si>
    <t>Tulevski 1989</t>
  </si>
  <si>
    <t>Veysey 1998</t>
  </si>
  <si>
    <t>Veysey, B. M., H. J. Steadman, et al. (1998). "Using the referral decision scale to screen mentally ill jail detainees: Validity and implementation issues." Law and Human Behavior 22(2): 205-215.</t>
  </si>
  <si>
    <t>Vien, A. and A. R. Beech (2006). "Psychopathy: theory, measurement, and treatment." Trauma, violence &amp; abuse 7(3): 155-174.</t>
  </si>
  <si>
    <t>Vien 2006</t>
  </si>
  <si>
    <t>White, P. and D. Chant (2006). "The psychometric properties of a psychosis screen in a correctional setting." International Journal of Law and Psychiatry 29(2): 137-144.</t>
  </si>
  <si>
    <t>White 2006</t>
  </si>
  <si>
    <t>Wilson 1985</t>
  </si>
  <si>
    <t>Wilson, J. H., P. J. Taylor, et al. (1985). "The validity of the SCL-90 in a sample of British men remanded to prison for psychiatric reports." British Journal of Psychiatry 147(OCT.): 400-403.</t>
  </si>
  <si>
    <t>Wolff 2015</t>
  </si>
  <si>
    <t>Wolff, N., G. McHugo, et al. (2015). "Screening for PTSD among incarcerated men: A comparative analysis of computer-administered and orally administered modalities." Criminal Justice and Behavior 42(2): 219-236.</t>
  </si>
  <si>
    <t>Wong, S. (1988). "Is Hare's Psychopathy Checklist reliable without the interview?" Psychological Reports 62(3): 931-934.</t>
  </si>
  <si>
    <t>Wong 1988</t>
  </si>
  <si>
    <t>Young, S., E. J. Goodwin, et al. (2013). "The effectiveness of police custody assessments in identifying suspects with intellectual disabilities and attention deficit hyperactivity disorder." BMC Medicine 11(1).</t>
  </si>
  <si>
    <t>Young 2013</t>
  </si>
  <si>
    <t>Zarrella, K. L. and J. M. Schuerger (1990). "Estimation of MCMI DSM-III axis II constructs from MMPI scales and subscales." Journal of Personality Assessment 55(1-2): 195-201.</t>
  </si>
  <si>
    <t>Zolondek 2006</t>
  </si>
  <si>
    <t>Zolondek, S., S. O. Lilienfeld, et al. (2006). "The interpersonal measure of psychopathy: Construct and incremental validity in male prisoners." Assessment 13(4): 470-482.</t>
  </si>
  <si>
    <t>Zung 1975</t>
  </si>
  <si>
    <t>Zung, B. J. and K. D. Charalampous (1975). "Item analysis of the Michigan Alcoholism Screening Test." Journal of Studies on Alcohol 36(1): 127-132.</t>
  </si>
  <si>
    <t>Abou-Sinna 2012</t>
  </si>
  <si>
    <t>Abou-Sinna, R. and S. Luebbers (2012). "Validity of assessing people experiencing mental illness who have offended using the camberwell assessment of need-forensic and health of the nation outcome scales-secure." International Journal of Mental Health Nursing 21(5): 462-470.</t>
  </si>
  <si>
    <t>Andrews 1986</t>
  </si>
  <si>
    <t>Andrews, D., J. J. Kiessling, et al. (1986). "The construct validity of interview-based risk assessment in corrections." Canadian Journal of Behavioural Science/Revue canadienne des sciences du comportement 18(4): 460-471.</t>
  </si>
  <si>
    <t>Arboleda-Florez, J. and H. Holley (1989). "Predicting suicide behaviours in incarcerated settings." Canadian Journal of Psychiatry 34(7): 668-674.</t>
  </si>
  <si>
    <t>Arboleda-Florez 1989</t>
  </si>
  <si>
    <t>Arboleda-Florez, J. and H. L. Holley (1988). "Development of a suicide screening instrument for use in a Remand Centre setting." Canadian Journal of Psychiatry 33(7): 595-598.</t>
  </si>
  <si>
    <t>Arboleda-Florez 1988</t>
  </si>
  <si>
    <t>Barbaree, H. E., C. M. Langton, et al. (2006). "Different actuarial risk measures produce different risk rankings for sexual offenders." Sexual Abuse: Journal of Research and Treatment 18(4): 423-440.</t>
  </si>
  <si>
    <t>Barbaree 2006a</t>
  </si>
  <si>
    <t>Barbaree, H. E., C. M. Langton, et al. (2006). "The factor structure of static actuarial items: Its relation to prediction." Sexual Abuse: Journal of Research and Treatment 18(2): 207-226.</t>
  </si>
  <si>
    <t>Barbaree 2001</t>
  </si>
  <si>
    <t>Barbaree, H. E., M. C. Seto, et al. (2001). "Evaluating the predictive accuracy of six risk assessment instruments for adult sex offenders." Criminal Justice and Behavior 28(4): 490-521.</t>
  </si>
  <si>
    <t>Barber-Rioja, V., L. Dewey, et al. (2012). "The utility of the HCR-20 and PCL:SV in the prediction of diversion noncompliance and reincarceration in diversion programs." Criminal Justice and Behavior 39(4): 475-492.</t>
  </si>
  <si>
    <t>Barber-Rioja 2012</t>
  </si>
  <si>
    <t>Beggs 2008</t>
  </si>
  <si>
    <t>Beggs, S. M. and R. C. Grace (2008). "Psychopathy, intelligence, and recidivism in child molesters: Evidence of an interaction effect." Criminal Justice and Behavior 35(6): 683-695.</t>
  </si>
  <si>
    <t>Belfrage 2000</t>
  </si>
  <si>
    <t>Belfrage, H., G. Fransson, et al. (2000). "Prediction of violence using the HCR-20: A prospective study in two maximum-security correctional institutions." Journal of Forensic Psychiatry 11(1): 167-175.</t>
  </si>
  <si>
    <t>Belfrage, H., G. Fransson, et al. (2004). "Management of violent behaviour in the correctional system using qualified risk assessments." Legal and Criminological Psychology 9(1): 11-22.</t>
  </si>
  <si>
    <t>Belfrage 2004</t>
  </si>
  <si>
    <t>Beszterczey, S., P. G. Nestor, et al. (2013). "Neuropsychology of decision making and psychopathy in high-risk ex-offenders." Neuropsychology 27(4): 491-497.</t>
  </si>
  <si>
    <t>Beszterczey 2013</t>
  </si>
  <si>
    <t>Binderman, R. (2001). "Understanding VRAG: The violence risk assessment guide." The Forensic Examiner 10(1-2): 28-31.</t>
  </si>
  <si>
    <t>Binderman 2001</t>
  </si>
  <si>
    <t>Blumenthal, S., J. Craissati, et al. (2009). "The development of a specialist hostel for the community management of personality disordered offenders." Criminal Behaviour and Mental Health 19(1): 43-53.</t>
  </si>
  <si>
    <t>Bo, S., A. Forth, et al. (2013). "Subtypes of aggression in patients with schizophrenia: the role of psychopathy." Journal of Forensic Psychiatry and Psychology 24(4): 496-513.</t>
  </si>
  <si>
    <t>Bo 2013</t>
  </si>
  <si>
    <t>Boccaccini, M. T., D. B. Turner, et al. (2012). "Do PCL-R scores from state or defense experts best predict future misconduct among civilly committed sex offenders?" Law and human behavior 36(3): 159-169.</t>
  </si>
  <si>
    <t>Boccaccini 2012</t>
  </si>
  <si>
    <t>Bonta, J. and L. L. Motiuk (1985). "Utilization of an interview-based classification instrument: A study of correctional halfway houses." Criminal Justice and Behavior 12(3): 333-352.</t>
  </si>
  <si>
    <t>Bonta 1985</t>
  </si>
  <si>
    <t>Buffington-Vollum, J., J. F. Edens, et al. (2002). "Psychopathy as a predictor of institutional misbehavior among sex offenders: A prospective replication." Criminal Justice and Behavior 29(5): 497-511.</t>
  </si>
  <si>
    <t>Buffington-Vollum 2002</t>
  </si>
  <si>
    <t>Camilleri, J. A. and V. L. Quinsey (2011). "Appraising the risk of sexual and violent recidivism among intellectually disabled offenders." Psychology, Crime &amp; Law 17(1): 59-74.</t>
  </si>
  <si>
    <t>Camilleri 2011</t>
  </si>
  <si>
    <t>Camp, J. P., J. L. Skeem, et al. (2013). "Psychopathic predators? Getting specific about the relation between psychopathy and violence." Journal of Consulting and Clinical Psychology 81(3): 467-480.</t>
  </si>
  <si>
    <t>Camp 2013</t>
  </si>
  <si>
    <t>Campbell 2009 SR</t>
  </si>
  <si>
    <t>Campbell, M. A., S. French, et al. (2009). "The prediction of violence in adult offenders: A meta-analytic comparison of instruments and methods of assessment." Criminal Justice and Behavior 36(6): 567-590.</t>
  </si>
  <si>
    <t>Chenane, J. L., P. K. Brennan, et al. (2015). "Racial and ethnic differences in the predictive validity of the Level of Service Inventory-Revised among prison inmates." Criminal Justice and Behavior 42(3): 286-303.</t>
  </si>
  <si>
    <t>Chenane 2015</t>
  </si>
  <si>
    <t>Claix 2004</t>
  </si>
  <si>
    <t>Claix, A. and T. H. Pham (2004). "Evaluation of the HCR-20 Violence Risk Assessment Scheme in a Belgian forensic population." Encephale 30(5): 447-453.</t>
  </si>
  <si>
    <t>Paper non-english language</t>
  </si>
  <si>
    <t>Coid, J., M. Yang, et al. (2009). "Gender Differences in Structured Risk Assessment: Comparing the Accuracy of Five Instruments." Journal of Consulting and Clinical Psychology 77(2): 337-348.</t>
  </si>
  <si>
    <t>Coid 2009</t>
  </si>
  <si>
    <t>Coid, J. W., S. Ullrich, et al. (2013). "Predicting future violence among individuals with psychopathy." British Journal of Psychiatry 203(5): 387-388.</t>
  </si>
  <si>
    <t>Coid 2013</t>
  </si>
  <si>
    <t>Coid, J. W., M. Yang, et al. (2011). "Most items in structured risk assessment instruments do not predict violence." Journal of Forensic Psychiatry and Psychology 22(1): 3-21.</t>
  </si>
  <si>
    <t>Coid 2011</t>
  </si>
  <si>
    <t>Coulson, G., G. Ilacqua, et al. (1996). "Predictive utility of the LSI for incarcerated female offdenders." Criminal Justice and Behavior 23(3): 427-439.</t>
  </si>
  <si>
    <t>Coulson 1996</t>
  </si>
  <si>
    <t>Craissati, J. and R. Blundell (2013). "A Community Service for High-Risk Mentally Disordered Sex Offenders: A Follow-Up Study." Journal of Interpersonal Violence 28(6): 1178-1200.</t>
  </si>
  <si>
    <t>Craissati 2013</t>
  </si>
  <si>
    <t>Dahle, K. P. (2006). "Strengths and limitations of actuarial prediction of criminal reoffence in a German prison sample: A comparative study of LSI-R, HCR-20 and PCL-R." International Journal of Law and Psychiatry 29(5): 431-442.</t>
  </si>
  <si>
    <t>Dahle 2006</t>
  </si>
  <si>
    <t>de Vogel, V., C. de Ruiter, et al. (2004). "Type of Discharge and Risk of Recidivism Measured by the HCR-20: A Retrospective Study in a Dutch Sample of Treated Forensic Psychiatric Patients." The International Journal of Forensic Mental Health 3(2): 149-165.</t>
  </si>
  <si>
    <t>de Vogel 2004</t>
  </si>
  <si>
    <t>de Vries Robbe, M., V. de Vogel, et al. (2011). "Protective factors for violence risk in forensic psychiatric patients: A retrospective validation study of the SAPROF." The International Journal of Forensic Mental Health 10(3): 178-186.</t>
  </si>
  <si>
    <t>de Vries Robbe 2011</t>
  </si>
  <si>
    <t>de Vries Robbe, M., V. de Vogel, et al. (2013). "Risk factors and protective factors: A two-sided dynamic approach to violence risk assessment." Journal of Forensic Psychiatry &amp; Psychology 24(4): 440-457.</t>
  </si>
  <si>
    <t>de Vries Robbe 2013</t>
  </si>
  <si>
    <t>de Vries Robbe, M., V. de Vogel, et al. (2015). "Changes in dynamic risk and protective factors for violence during inpatient forensic psychiatric treatment: Predicting reductions in postdischarge community recidivism." Law and Human Behavior 39(1): 53-61.</t>
  </si>
  <si>
    <t>de Vries Robbe 2015a</t>
  </si>
  <si>
    <t>de Vries Robbe, M., V. de Vogel, et al. (2015). "Assessing protective factors for sexually violent offending with the SAPROF." Sexual Abuse: Journal of Research and Treatment 27(1): 51-70.</t>
  </si>
  <si>
    <t>de Vries Robbe 2015b</t>
  </si>
  <si>
    <t>DeMatteo, D., K. Heilbrun, et al. (2005). "Psychopathy, risk of violence, and protective factors in a noninstitutionalized and noncriminal sample." The International Journal of Forensic Mental Health 4(2): 147-157.</t>
  </si>
  <si>
    <t>deMatteo 2005</t>
  </si>
  <si>
    <t>Dietrich, A. M., W. C. Smiley, et al. (2007). "The roles of childhood maltreatment and psychopathy in sexual recidivism of treated sex offenders." Journal of Aggression, Maltreatment and Trauma 14(3): 19-31.</t>
  </si>
  <si>
    <t>Dietrich 2007</t>
  </si>
  <si>
    <t>Dolan, M. and R. Blackburn (2006). "Interpersonal factors as predictors of disciplinary infractions in incarcerated personality disordered offenders." Personality and Individual Differences 40(5): 897-907.</t>
  </si>
  <si>
    <t>Dolan 2006</t>
  </si>
  <si>
    <t>Dolan, M. and M. Doyle (2000). "Violence risk prediction: Clinical and actuarial measures and the role of the Psychopathy Checklist." British Journal of Psychiatry 177(OCT.): 303-311.</t>
  </si>
  <si>
    <t>Dolan 2000</t>
  </si>
  <si>
    <t>Dolan, M. and A. Khawaja (2004). "The HCR-20 and post-discharge outcome in male patients discharged from medium security in the UK." Aggressive Behavior 30(6): 469-483.</t>
  </si>
  <si>
    <t>Dolan 2009 SR</t>
  </si>
  <si>
    <t>Dolan, M. and B. Vollm (2009). "Antisocial personality disorder and psychopathy in women: A literature review on the reliability and validity of assessment instruments." International Journal of Law and Psychiatry 32(1): 2-9.</t>
  </si>
  <si>
    <t>Douglas, K. S. (2014). "Version 3 of the Historical-Clinical-Risk Management-20 (HCR-20V3): Relevance to violence risk assessment and management in forensic conditional release contexts." Behavioral Sciences &amp; the Law 32(5): 557-576.</t>
  </si>
  <si>
    <t>Douglas 2014</t>
  </si>
  <si>
    <t>Douglas, K. S., S. O. Lilienfeld, et al. (2008). "Relation of antisocial and psychopathic traits to suicide-related behavior among offenders." Law and Human Behavior 32(6): 511-525.</t>
  </si>
  <si>
    <t>Douglas, K. S., S. Strand, et al. (2005). "Reliability and validity evaluation of the psychopathy checklist: Screening version (PCL:SV) in Swedish correctional and forensic psychiatric samples." Assessment 12(2): 145-161.</t>
  </si>
  <si>
    <t>Douglas 2005</t>
  </si>
  <si>
    <t>Douglas, K. S. and C. D. Webster (1999). "The HCR-20 violence risk assessment scheme: Concurrent validity in a sample of incarcerated offenders." Criminal Justice and Behavior 26(1): 3-19.</t>
  </si>
  <si>
    <t>Douglas 1999</t>
  </si>
  <si>
    <t>Douglas, K. S., M. Yeomans, et al. (2005). "Comparative Validity Analysis of Multiple Measures of Violence Risk in a Sample of Criminal Offenders." Criminal Justice and Behavior 32(5): 479-510.</t>
  </si>
  <si>
    <t>Dowsett, J. (2005). "Measurement of risk by a community forensic mental health team." Psychiatric Bulletin 29(1): 9-12.</t>
  </si>
  <si>
    <t>Dowsett 2005</t>
  </si>
  <si>
    <t>Edens 2010</t>
  </si>
  <si>
    <t>Edens, J. F., M. T. Boccaccini, et al. (2010). "Inter-rater reliability of the PCL-R total and factor scores among psychopathic sex offenders: are personality features more prone to disagreement than behavioral features?" Behavioral sciences &amp; the law 28(1): 106-119.</t>
  </si>
  <si>
    <t>Edens, J. F., J. K. Buffington-Vollum, et al. (2002). "Psychopathy and institutional misbehavior among incarcerated sex offenders: A comparison of the Psychopathy Checklist-Revised and the Personality Assessment Inventory." The International Journal of Forensic Mental Health 1(1): 49-58.</t>
  </si>
  <si>
    <t>Edens 2002</t>
  </si>
  <si>
    <t>Edens, J. F., N. G. Poythress Jr, et al. (2008). "A prospective comparison of two measures of psychopathy in the prediction of institutional misconduct." Behavioral sciences &amp; the law 26(5): 529-541.</t>
  </si>
  <si>
    <t>Edens 2008</t>
  </si>
  <si>
    <t>Edens, J. F., N. G. Poythress, et al. (1999). "Identifying inmates at risk for disciplinary infractions: A comparison of two measures of psychopathy." Behavioral Sciences and the Law 17(4): 435-443.</t>
  </si>
  <si>
    <t>Edens 1999</t>
  </si>
  <si>
    <t>Eisenbarth, H., M. Osterheider, et al. (2012). "Recidivism in female offenders: PCL-R lifestyle factor and VRAG show predictive validity in a German sample." Behavioral sciences &amp; the law 30(5): 575-584.</t>
  </si>
  <si>
    <t>Eisenbarth 2012</t>
  </si>
  <si>
    <t>Endrass, J., A. Rossegger, et al. (2008). "The predictive validity of the PCL:SV among a Swiss prison population." The International Journal of Forensic Mental Health 7(2): 191-199.</t>
  </si>
  <si>
    <t>Endrass 2008a</t>
  </si>
  <si>
    <t>Endrass 2008b</t>
  </si>
  <si>
    <t>Endrass, J., A. Rossegger, et al. (2008). "Using the Violence Risk Appraisal Guide (VRAG) to predict in-prison aggressive behavior in a Swiss offender population." International Journal of Offender Therapy and Comparative Criminology 52(1): 81-89.</t>
  </si>
  <si>
    <t>Endrass, J., A. Rossegger, et al. (2008). "Predicting violent infractions in a Swiss state penitentiary: A replication study of the PCL-R in a population of sex and violent offenders." BMC Psychiatry 8(74).</t>
  </si>
  <si>
    <t>Endrass 2008c</t>
  </si>
  <si>
    <t>Ferguson, A., J. R. Ogloff, et al. (2009). "Predicting recidivism by mentally disordered offenders using the LSI-R:SV." Criminal Justice and Behavior 36(1): 5-20.</t>
  </si>
  <si>
    <t>Ferguson 2009</t>
  </si>
  <si>
    <t>Firestone 1998a</t>
  </si>
  <si>
    <t>Firestone, P., J. M. Bradford, et al. (1998). "Recidivism in convicted rapists." Journal of the American Academy of Psychiatry and the Law 26(2): 185-200.</t>
  </si>
  <si>
    <t>Firestone 1998b</t>
  </si>
  <si>
    <t>Firestone, P., J. M. Bradford, et al. (2000). "Prediction of recidivism in extrafamilial child molesters based on court-related assessments." Sexual abuse : a journal of research and treatment 12(3): 203-221.</t>
  </si>
  <si>
    <t>Firestone 2000b</t>
  </si>
  <si>
    <t>Firestone 2000a</t>
  </si>
  <si>
    <t>Firestone, P., J. M. Bradford, et al. (1999). "Prediction of recidivism in incest offenders." Journal of Interpersonal Violence 14(5): 511-531.</t>
  </si>
  <si>
    <t>Firestone 1999</t>
  </si>
  <si>
    <t>Fitzgerald, S., N. S. Gray, et al. (2013). "Predicting institutional violence in offenders with intellectual disabilities: The predictive efficacy of the VRAG and the HCR-20." Journal of Applied Research in Intellectual Disabilities 26(5): 384-393.</t>
  </si>
  <si>
    <t>Fitzgerald 2013</t>
  </si>
  <si>
    <t>Flynn, G., C. O'Neill, et al. (2011). "The DUNDRUM-1 structured professional judgment for triage to appropriate levels of therapeutic security: Retrospective-cohort validation study." BMC Psychiatry 11: 43.</t>
  </si>
  <si>
    <t>Flynn 2011</t>
  </si>
  <si>
    <t>Freedman, D. (2001). "False prediction of future dangerousness: error rates and psychopathy checklist--revised." Journal of the American Academy of Psychiatry &amp; the Law 29(1): 89-95.</t>
  </si>
  <si>
    <t>Freedman 2001</t>
  </si>
  <si>
    <t>Fullam, R. and M. Dolan (2006). "The criminal and personality profile of patients with schizophrenia and comorbid psychopathic traits." Personality and Individual Differences 40(8): 1591-1602.</t>
  </si>
  <si>
    <t>Fullam 2006</t>
  </si>
  <si>
    <t>Furr, K. D. (1993). "Prediction of sexual or violent recidivism among sexual offenders: A comparison of prediction instruments." Annals of Sex Research 6(4): 271-286.</t>
  </si>
  <si>
    <t>Furr 1993</t>
  </si>
  <si>
    <t>Gendreau, P., C. Goggin, et al. (2002). "Is the PCL-R really the "unparalleled" measure of offender risk? A lesson in knowledge cumulation." Criminal Justice and Behavior 29(4): 397-426.</t>
  </si>
  <si>
    <t>Gendreau 2002 SR</t>
  </si>
  <si>
    <t>Gentry, A. L., C. N. Dulmus, et al. (2005). "Comparing Sex Offender Risk Classification Using the Static-99 and LSI-R Assessment Instruments." Research on Social Work Practice 15(6): 557-563.</t>
  </si>
  <si>
    <t>Gentry 2005</t>
  </si>
  <si>
    <t>Geraghty, K. A. and J. Woodhams (2015). "The predictive validity of risk assessment tools for female offenders: A systematic review." Aggression and Violent Behavior 21: 25-38.</t>
  </si>
  <si>
    <t>Geraghty 2015 SR</t>
  </si>
  <si>
    <t>Glover, A. J., D. E. Nicholson, et al. (2002). "A comparison of predictors of general and violent recidivism among high-risk federal offenders." Criminal Justice and Behavior 29(3): 235-249</t>
  </si>
  <si>
    <t>Glover 2002</t>
  </si>
  <si>
    <t>Goethals, K. R., E. C. Vorstenbosch, et al. (2008). "Diagnostic comorbidity in psychotic offenders and their criminal history: A review of the literature." The International Journal of Forensic Mental Health 7(2): 147-156.</t>
  </si>
  <si>
    <t>Goethals 2008</t>
  </si>
  <si>
    <t>Gonsalves, V. M., J. E. McLawsen, et al. (2013). "Factor structure and construct validity of the psychopathic personality inventory in a forensic sample." International Journal of Law and Psychiatry 36(2): 176-184.</t>
  </si>
  <si>
    <t>Gonsalves 2013</t>
  </si>
  <si>
    <t>Gonsalves, V. M., M. J. Scalora, et al. (2009). "Prediction of recidivism using the Psychopathy Checklist-Revised and the Psychological Inventory of Criminal Thinking Styles within a forensic sample." Criminal Justice and Behavior 36(7): 741-756.</t>
  </si>
  <si>
    <t>Gonsalves 2009</t>
  </si>
  <si>
    <t>Grann, M., H. Belfrage, et al. (2000). "Actuarial assessment of risk for violence: Predictive validity of the VRAG and the historical part of the HCR-20." Criminal Justice and Behavior 27(1): 97-114.</t>
  </si>
  <si>
    <t>Grann 2000</t>
  </si>
  <si>
    <t>Grann, M., N. Langstrom, et al. (1998). "Reliability of file-based retrospective ratings of psychopathy with the PCL-R." Journal of Personality Assessment 70(3): 416-426.</t>
  </si>
  <si>
    <t>Grann 1998</t>
  </si>
  <si>
    <t>Outcome: only assessing internal reliability/validity</t>
  </si>
  <si>
    <t>Grann 1999</t>
  </si>
  <si>
    <t>Grann, M., N. Langstrom, et al. (1999). "Psychopathy (PCL-R) predicts violent recidivism among criminal offenders with personality disorders in Sweden." Law and Human Behavior 23(2): 205-217.</t>
  </si>
  <si>
    <t>Gray, N. S., S. Fitzgerald, et al. (2007). "Predicting Future Reconviction in Offenders With Intellectual Disabilities: The Predictive Efficacy of VRAG, PCL-SV, and the HCR-20." Psychological Assessment 19(4): 474-479.</t>
  </si>
  <si>
    <t>Gray 2007</t>
  </si>
  <si>
    <t>Gray, N. S., R. J. Snowden, et al. (2004). "Relative efficacy of criminological, clinical, and personality measures of future risk of offending in mentally disordered offenders: A comparative study of HCR-20, PCL:SV, and OGRS." Journal of Consulting and Clinical Psychology 72(3): 523-530.</t>
  </si>
  <si>
    <t>Gray 2004</t>
  </si>
  <si>
    <t>Gray, N. S., J. Taylor, et al. (2008). "Predicting violent reconvictions using the HCR-20." British Journal of Psychiatry 192(5): 384-387.</t>
  </si>
  <si>
    <t>Gray 2008</t>
  </si>
  <si>
    <t>Gray, N. S., J. Taylor, et al. (2011). "Predicting violence using structured professional judgment in patients with different mental and behavioral disorders." Psychiatry Research 187(1-2): 248-253.</t>
  </si>
  <si>
    <t>Gray 2011</t>
  </si>
  <si>
    <t>Greenberg, S. R., P. Firestone, et al. (2002). "Prediction of recidivism in exhibitionists: psychological, phallometric, and offense factors." Sexual abuse : a journal of research and treatment 14(4): 329-347.</t>
  </si>
  <si>
    <t>Greenberg 2002</t>
  </si>
  <si>
    <t>Gunter, T. D., J. T. Chibnall, et al. (2011). "Predictors of suicidal ideation, suicide attempts, and self-harm without lethal intent in a community corrections sample." Journal of Criminal Justice 39(3): 238-245.</t>
  </si>
  <si>
    <t>Gunter 2011</t>
  </si>
  <si>
    <t>Guy, L. S., C. Anthony, et al. (2005). "Does psychopathy predict institutional misconduct among adults? A meta-analytic investigation." Journal of Consulting and Clinical Psychology 73(6): 1056-1064.</t>
  </si>
  <si>
    <t>Guy 2005 SR</t>
  </si>
  <si>
    <t>Guy, L. S. and K. S. Douglas (2006). "Examining the utility of the PCL:SV as a screening measure using competing factor models of psychopathy." Psychological Assessment 18(2): 225-230.</t>
  </si>
  <si>
    <t>Guy 2006</t>
  </si>
  <si>
    <t>Hall, J. R., S. D. Benning, et al. (2004). "Criterion-related validity of the three-factor model of psychopathy: personality, behavior, and adaptive functioning." Assessment 11(1): 4-16.</t>
  </si>
  <si>
    <t>Hall 2004</t>
  </si>
  <si>
    <t>Hare, R. D., D. Clark, et al. (2000). "Psychopathy and the predictive validity of the PCL-R: An international perspective." Behavioral Sciences and the Law 18(5): 623-645.</t>
  </si>
  <si>
    <t>Hare 2000</t>
  </si>
  <si>
    <t>Hare, R. D. and L. M. McPherson (1984). "Violent and aggressive behavior by criminal psychopaths." International Journal of Law and Psychiatry 7(1): 35-50.</t>
  </si>
  <si>
    <t>Hare 1984</t>
  </si>
  <si>
    <t xml:space="preserve">No formal assessment tool </t>
  </si>
  <si>
    <t>Harris, G. T., M. E. Rice, et al. (2004). "Applying a forensic actuarial assessment (the violence risk appraisal guide) to nonforensic patients." Journal of Interpersonal Violence 19(9): 1063-1074.</t>
  </si>
  <si>
    <t>Harris 2004</t>
  </si>
  <si>
    <t>Harris, G. T., M. E. Rice, et al. (1991). "Psychopathy and violent recidivism." Law and Human Behavior 15(6): 625-637.</t>
  </si>
  <si>
    <t>Harris 1991</t>
  </si>
  <si>
    <t>Harris, G. T., M. E. Rice, et al. (2003). "A Multisite Comparison of Actuarial Risk Instruments for Sex Offenders." Psychological Assessment 15(3): 413-425.</t>
  </si>
  <si>
    <t>Harris 2003</t>
  </si>
  <si>
    <t>Harrison, K. S. and R. Rogers (2007). "Axis I screens and suicide risk in jails: A comparative analysis." Assessment 14(2): 171-180.</t>
  </si>
  <si>
    <t>Harrison 2007</t>
  </si>
  <si>
    <t>Hart, S. D., P. R. Kropp, et al. (1988). "Performance of male psychopaths following conditional release from prison." Journal of Consulting and Clinical Psychology 56(2): 227-232.</t>
  </si>
  <si>
    <t>Hart 1988</t>
  </si>
  <si>
    <t>Hastings, M. E., S. Krishnan, et al. (2011). "Predictive and Incremental Validity of the Violence Risk Appraisal Guide Scores With Male and Female Jail Inmates." Psychological Assessment 23(1): 174-183.</t>
  </si>
  <si>
    <t>Hastings 2011</t>
  </si>
  <si>
    <t>Hawes, S. W., M. T. Boccaccini, et al. (2013). "Psychopathy and the combination of psychopathy and sexual deviance as predictors of sexual recidivism: Meta-analytic findings using the Psychopathy Checklist-Revised." Psychological Assessment 25(1): 233-243.</t>
  </si>
  <si>
    <t>Hawes 2013 SR</t>
  </si>
  <si>
    <t>Heilbrun, K., S. D. Hart, et al. (1998). "Inpatient and postdischarge aggression in mentally disordered offenders: The role of psychopathy." Journal of Interpersonal Violence 13(4): 514-527.</t>
  </si>
  <si>
    <t>Heilbrun 1998</t>
  </si>
  <si>
    <t>Hemphill, J. F. and R. D. Hare (1995). "Psychopathy checklist factor scores and recidivism." Issues in Criminological &amp; Legal Psychology 24: 68-73.</t>
  </si>
  <si>
    <t>Hemphill 1995</t>
  </si>
  <si>
    <t>Hemphill, J. F., R. D. Hare, et al. (1998). "Psychopathy and recidivism: A review." Legal and Criminological Psychology 3(1): 139-170.</t>
  </si>
  <si>
    <t>Hildebrand, M., C. de Ruiter, et al. (2004). "Psychopathy and sexual deviance in treated rapists: association with sexual and nonsexual recidivism." Sexual abuse : a journal of research and treatment 16(1): 1-24.</t>
  </si>
  <si>
    <t>Hildebrand 2004</t>
  </si>
  <si>
    <t>Hill, A., M. Rettenberger, et al. (2012). "The Utility of Risk Assessment Instruments for the Prediction of Recidivism in Sexual Homicide Perpetrators." Journal of Interpersonal Violence 27(18): 3553-3578.</t>
  </si>
  <si>
    <t>Hill 2012</t>
  </si>
  <si>
    <t>Hilton, N., G. T. Harris, et al. (2001). "Predicting violence by serious wife assaulters." Journal of Interpersonal Violence 16(5): 408-423.</t>
  </si>
  <si>
    <t>Hilton 2001</t>
  </si>
  <si>
    <t>Hilton, N. Z., G. T. Harris, et al. (2008). "An indepth actuarial assessment for wife assault recidivism: The Domestic Violence Risk Appraisal Guide." Law and Human Behavior 32(2): 150-163.</t>
  </si>
  <si>
    <t>Hilton 2008</t>
  </si>
  <si>
    <t>Ho, H., L. Thomson, et al. (2009). "Violence risk assessment: The use of the PCL-SV, HCR-20, and VRAG to predict violence in mentally disordered offenders discharged from a medium secure unit in Scotland." Journal of Forensic Psychiatry and Psychology 20(4): 523-541.</t>
  </si>
  <si>
    <t>Ho 2009</t>
  </si>
  <si>
    <t>Hollin, C. R. and E. J. Palmer (2003). "Level of service inventory - Revised profiles of violent and nonviolent prisoners." Journal of Interpersonal Violence 18(9): 1075-1086.</t>
  </si>
  <si>
    <t>Hollin 2003</t>
  </si>
  <si>
    <t>Hollin, C. R. and E. J. Palmer (2006). "The Level of Service Inventory-Revised Profile of English Prisoners: Risk and Reconviction Analysis." Criminal Justice and Behavior 33(3): 347-366.</t>
  </si>
  <si>
    <t>Hollin 2006</t>
  </si>
  <si>
    <t>Horton, M., N. Wright, et al. (2014). "Assessing the risk of self-harm in an adult offender population: An incidence cohort study." Health Technology Assessment 18(64): i-xxv+1-151.</t>
  </si>
  <si>
    <t>Horton 2014</t>
  </si>
  <si>
    <t>Howard, P. D. and L. Dixon (2012). "The construction and validation of the OASys Violence Predictor: Advancing violence risk assessment in the English and Welsh correctional services." Criminal Justice and Behavior 39(3): 287-307.</t>
  </si>
  <si>
    <t>Howard 2012</t>
  </si>
  <si>
    <t>Howard, R., L. McCarthy, et al. (2013). "Re-offending in forensic patients released from secure care: The role of antisocial/borderline personality disorder co-morbidity, substance dependence and severe childhood conduct disorder." Criminal Behaviour and Mental Health 23(3): 191-202.</t>
  </si>
  <si>
    <t>Howard 2013</t>
  </si>
  <si>
    <t>Hsu C-I, Caputi P, Byrne MK. The Level of Service Inventory-Revised (LSI-R): A useful risk assessment measure for Australian offenders? Criminal Justice and Behavior. 2009;36:728-40.</t>
  </si>
  <si>
    <t>Hsu 2009</t>
  </si>
  <si>
    <t>Hsu, C.-I., P. Caputi, et al. (2011). "The Level of Service Inventory-Revised (LSI-R) and Australian offenders: Factor structure, sensitivity, and specificity." Criminal Justice and Behavior 38(6): 600-618.</t>
  </si>
  <si>
    <t>Hsu 2011</t>
  </si>
  <si>
    <t>Huchzermeier, C., E. Bruss, et al. (2006). "Psychopathy checklist score predicts negative events during the sentences of prisoners with hare psychopathy: A prospective study at a German Prison." Canadian Journal of Psychiatry 51(11): 692-697.</t>
  </si>
  <si>
    <t>Huchzermeier 2006</t>
  </si>
  <si>
    <t>Hughes, M. A., J. C. Stout, et al. (2013). "Concurrent validity of the Psychopathic Personality Inventory-Revised and the Psychopathy Checklist: Screening Version in an Australian offender sample." Criminal Justice and Behavior 40(7): 802-813.</t>
  </si>
  <si>
    <t>Hughes 2013</t>
  </si>
  <si>
    <t>Ivanoff, A. and S. J. Jang (1991). "The role of hopelessness and social desirability in predicting suicidal behavior: A study of prison inmates." Journal of Consulting and Clinical Psychology 59(3): 394-399.</t>
  </si>
  <si>
    <t>Ivanoff 1991</t>
  </si>
  <si>
    <t>Ivanoff, A., J. Sung Joon, et al. (1994). "Fewer reasons for staying alive when you are thinking of killing yourself: The brief reasons for living inventory." Journal of Psychopathology and Behavioral Assessment 16(1): 1-13.</t>
  </si>
  <si>
    <t>Ivanoff 1994</t>
  </si>
  <si>
    <t>Izycky, A., L. Braham, et al. (2010). "Goal attainment scaling: Usefulness of a tool to measure risk in violent mentally disordered offenders." The British Journal of Forensic Practice 12(2): 14-22.</t>
  </si>
  <si>
    <t>Izycky 2010</t>
  </si>
  <si>
    <t>Jung, S., D. Ledi, et al. (2013). "Evaluating the concurrent validity of the HCR-20 scales." Journal of Risk Research 16(6): 697-711.</t>
  </si>
  <si>
    <t>Jung 2013</t>
  </si>
  <si>
    <t>Kelln, B. R., D. J. Dozois, et al. (1998). "An MCMI-III discriminant function analysis of incarcerated felons: Prediction of subsequent institutional misconduct." Criminal Justice and Behavior 25(2): 177-189.</t>
  </si>
  <si>
    <t>Kelln 1998</t>
  </si>
  <si>
    <t>Kimonis, E. R., J. L. Skeem, et al. (2010). "Suicidal and criminal behavior among female offenders: the role of abuse and psychopathology." Journal of personality disorders 24(5): 581-609.</t>
  </si>
  <si>
    <t>Kimonis 2010</t>
  </si>
  <si>
    <t>Kroner, C., C. Stadtland, et al. (2007). "The validity of the Violence Risk Appraisal Guide (VRAG) in predicting criminal recidivism." Criminal Behaviour and Mental Health 17(2): 89-100.</t>
  </si>
  <si>
    <t>Kroner 2007</t>
  </si>
  <si>
    <t>Kroner, D. G. and W. Loza (2001). "Evidence for the efficacy of self-report in predicting nonviolent and violent criminal recidivism." Journal of Interpersonal Violence 16(2): 168-177.</t>
  </si>
  <si>
    <t>Kroner 2001a</t>
  </si>
  <si>
    <t>Kroner, D. G. and J. F. Mills (2001). "The accuracy of five risk appraisal instruments in predicting institutional misconduct and new convictions." Criminal Justice and Behavior 28(4): 471-489.</t>
  </si>
  <si>
    <t>Kroner 2001b</t>
  </si>
  <si>
    <t>Kroner, D. G., J. F. Mills, et al. (2005). "A Coffee Can, factor analysis, and prediction of antisocial behavior: The structure of criminal risk." International Journal of Law and Psychiatry 28(4): 360-374.</t>
  </si>
  <si>
    <t>Kroner 2005</t>
  </si>
  <si>
    <t>Kropp, P. R., S. D. Hart, et al. (2011). "The development and validation of the guidelines for stalking assessment and management." Behavioral sciences &amp; the law 29(2): 302-316.</t>
  </si>
  <si>
    <t>Kropp 2011</t>
  </si>
  <si>
    <t>Kucharski, L. T., A. N. Petitt, et al. (2008). "The utility of the personality assessment inventory in the assessment of psychopathy." Journal of Forensic Psychology Practice 8(4): 344-357.</t>
  </si>
  <si>
    <t>Kucharski 2008</t>
  </si>
  <si>
    <t>Labrecque, R. M., P. Smith, et al. (2014). "The importance of reassessment: How changes in the LSI-R risk score can improve the prediction of recidivism." Journal of Offender Rehabilitation 53(2): 116-128.</t>
  </si>
  <si>
    <t>Labrecque 2014</t>
  </si>
  <si>
    <t>Lamis, D. A., J. Langhinrichsen-Rohling, et al. (2008). "The associations among personality disorder symptoms, suicide proneness and current distress in adult male prisoners." Personality and Mental Health 2(4): 218-229.</t>
  </si>
  <si>
    <t>Lamis 2008</t>
  </si>
  <si>
    <t>Langevin, R. (2006). "An actuarial study of recidivism risk among sex killers of adults and children: Could we have identified them before it was too late?" Journal of Forensic Psychology Practice 6(1): 29-49.</t>
  </si>
  <si>
    <t>Langevin 2006</t>
  </si>
  <si>
    <t>Langevin, R. and S. Curnoe (2011). "Psychopathy, ADHD, and brain dysfunction as predictors of lifetime recidivism among sex offenders." International journal of offender therapy and comparative criminology 55(1): 5-26.</t>
  </si>
  <si>
    <t>Langevin 2011</t>
  </si>
  <si>
    <t>Langton, C. M., H. E. Barbaree, et al. (2007). "Actuarial Assessment of Risk for Reoffense Among Adult Sex Offenders: Evaluating the Predictive Accuracy of the Static-2002 and Five Other Instruments." Criminal Justice and Behavior 34(1): 37-59.</t>
  </si>
  <si>
    <t>Lapham, S. C., B. J. Skipper, et al. (2000). "Do risk factors for re-arrest differ for female and male drunk-driving offenders?" Alcoholism: Clinical and Experimental Research 24(11): 1647-1655.</t>
  </si>
  <si>
    <t>Lapham 2000</t>
  </si>
  <si>
    <t>Lapham, S. C., B. J. Skipper, et al. (1997). "A prospective study of the utility of standardized instruments in predicting recidivism among first DWI offenders." Journal of Studies on Alcohol 58(5): 524-530.</t>
  </si>
  <si>
    <t>Lapham 1997</t>
  </si>
  <si>
    <t>Laurell, J. and A. M. Daderman (2005). "Recidivism is related to psychopathy (PCL-R) in a group of men convicted of homicide." International Journal of Law and Psychiatry 28(3): 255-268.</t>
  </si>
  <si>
    <t>Laurell 2005</t>
  </si>
  <si>
    <t>Leistico, A. M. R., R. T. Salekin, et al. (2008). "A large-scale meta-analysis relating the hare measures of psychopathy to antisocial conduct." Law and Human Behavior 32(1): 28-45.</t>
  </si>
  <si>
    <t>Lekka, N. P., A. A. Argyriou, et al. (2006). "Suicidal ideation in prisoners: Risk factors and relevance to suicidal behaviour. A prospective case-control study." European Archives of Psychiatry and Clinical Neuroscience 256(2): 87-92.</t>
  </si>
  <si>
    <t>Lekka 2006</t>
  </si>
  <si>
    <t>Lindsay, W. R., T. E. Hogue, et al. (2008). "Risk assessment in offenders with intellectual disability: A comparison across three levels of security." International Journal of Offender Therapy and Comparative Criminology 52(1): 90-111.</t>
  </si>
  <si>
    <t>Lindsay 2008</t>
  </si>
  <si>
    <t>Liu, Y. Y., M. Yang, et al. (2011). "A comparison of logistic regression, classification and regression tree, and neural networks models in predicting violent re-offending." Journal of Quantitative Criminology 27(4): 547-573.</t>
  </si>
  <si>
    <t>Liu 2011</t>
  </si>
  <si>
    <t>Lofthouse, R. E., W. R. Lindsay, et al. (2013). "Prospective dynamic assessment of risk of sexual reoffending in individuals with an intellectual disability and a history of sexual offending behaviour." Journal of Applied Research in Intellectual Disabilities 26(5): 394-403.</t>
  </si>
  <si>
    <t>Lofthouse 2013</t>
  </si>
  <si>
    <t>Logan, C. (2009). "Psychopathy in women: Conceptual issues, clinical presentation and management." Neuropsychiatrie 23(SUPPL.1): 25-33.</t>
  </si>
  <si>
    <t>Logan 2009</t>
  </si>
  <si>
    <t>Lohner, J. and N. Konrad (2006). "Deliberate self-harm and suicide attempt in custody: Distinguishing features in male inmates' self-injurious behavior." International Journal of Law and Psychiatry 29(5): 370-385.</t>
  </si>
  <si>
    <t>Lohner 2006</t>
  </si>
  <si>
    <t>Loinaz, I., M. Ortiz-Tallo, et al. (2012). "MCMI-III Grossman personality facets among partner-violent men in prison." International Journal of Clinical and Health Psychology 12(3): 389-404.</t>
  </si>
  <si>
    <t>Loinaz 2012</t>
  </si>
  <si>
    <t>Looman, J. and J. Abracen (2011). "Substance abuse among high-risk sexual offenders: Do measures of lifetime history of substance abuse add to the prediction of recidivism over actuarial risk assessment instruments?" Journal of Interpersonal Violence 26(4): 683-700.</t>
  </si>
  <si>
    <t>Looman 2011</t>
  </si>
  <si>
    <t>Looman, J., J. Abracen, et al. (1998). "Phallometric nonresponding in sexual offenders." Sexual Abuse: Journal of Research and Treatment 10(4): 325-336.</t>
  </si>
  <si>
    <t>Looman 1998</t>
  </si>
  <si>
    <t>Outcome: no reliability/validity</t>
  </si>
  <si>
    <t>Looman, J., J. Abracen, et al. (2005). "Psychopathy, treatment change, and recidivism in high-risk, high-need sexual offenders." Journal of Interpersonal Violence 20(5): 549-568.</t>
  </si>
  <si>
    <t>Looman 2005</t>
  </si>
  <si>
    <t>Lowenkamp, C. T., A. M. Holsinger, et al. (2001). "Risk/need assessment, offender classification, and the role of childhood abuse." Criminal Justice and Behavior 28(5): 543-563.</t>
  </si>
  <si>
    <t>Lowenkamp 2001</t>
  </si>
  <si>
    <t>Loza, W. and D. J. Simourd (1994). "Psychometric evaluation of the Level of Supervision Inventory (LSI) among male Canadian federal offenders." Criminal Justice and Behavior 21(4): 468-480.</t>
  </si>
  <si>
    <t>Loza 1994</t>
  </si>
  <si>
    <t>MacPherson, G. J. D. (2003). "Predicting escalation in sexually violent recidivism: Use of the SVR-20 and PCL: SV to predict outcome with non-contact recidivists and contact recidivists." Journal of Forensic Psychiatry and Psychology 14(3): 615-627.</t>
  </si>
  <si>
    <t>MacPherson 2003</t>
  </si>
  <si>
    <t>Manchak, S. M., J. L. Skeem, et al. (2008). "Utility of the revised Level of Service Inventory (LSI-R) in predicting recidivism after long-term incarceration." Law and Human Behavior 32(6): 477-488.</t>
  </si>
  <si>
    <t>Manchak 2008</t>
  </si>
  <si>
    <t>Manchak, S. M., J. L. Skeem, et al. (2009). "Does gender moderate the predictive utility of the Level of Service Inventory-Revised (LSI-R) for serious violent offenders?" Criminal Justice and Behavior 36(5): 425-442.</t>
  </si>
  <si>
    <t>Manchak 2009</t>
  </si>
  <si>
    <t>McCarthy, L., N. Huband, et al. (2012). "Personality disorder and psychopathy as predictors of psychosocial and criminological outcome in mentally disordered offenders." The International Journal of Forensic Mental Health 11(3): 227-237.</t>
  </si>
  <si>
    <t>McCarthy 2012</t>
  </si>
  <si>
    <t>McDermott, B. E., J. F. Edens, et al. (2008). "Examining the role of static and dynamic risk factors in the prediction of inpatient violence: Variable- and person-focused analyses." Law and Human Behavior 32(4): 325-338.</t>
  </si>
  <si>
    <t>McDermott 2008</t>
  </si>
  <si>
    <t>McGauley, G., S. Ferris, et al. (2013). "The Index Offence Representational Scales; a predictive clinical tool in the management of dangerous, violent patients with personality disorder?" Criminal Behaviour and Mental Health 23(4): 274-289.</t>
  </si>
  <si>
    <t>McGauley 2013</t>
  </si>
  <si>
    <t>McGrath, R. J., M. P. Lasher, et al. (2014). "Development of Vermont assessment of sex offender risk-2 (VASOR-2) reoffense risk scale." Sexual abuse : a journal of research and treatment 26(3): 271-290.</t>
  </si>
  <si>
    <t>McGrath 2014</t>
  </si>
  <si>
    <t>McKeown, A. (2010). "Female offenders: Assessment of risk in forensic settings." Aggression and Violent Behavior 15(6): 422-429.</t>
  </si>
  <si>
    <t>McKeown 2010</t>
  </si>
  <si>
    <t>Messing, J. T. and J. Thaller (2013). "The Average Predictive Validity of Intimate Partner Violence Risk Assessment Instruments." Journal of Interpersonal Violence 28(7): 1537-1558.</t>
  </si>
  <si>
    <t>Miller, C. S., E. R. Kimonis, et al. (2012). "Reliability of risk assessment measures used in sexually violent predator proceedings." Psychological Assessment 24(4): 944-953.</t>
  </si>
  <si>
    <t>Miller 2012</t>
  </si>
  <si>
    <t>Mills, J. F. and A. L. Gray (2013). "Two-tiered violence risk estimates: A validation study of an integrated-actuarial risk assessment instrument." Psychological Services 10(4): 361-371.</t>
  </si>
  <si>
    <t>Mills 2013</t>
  </si>
  <si>
    <t>Mills, J. F., M. N. Jones, et al. (2005). "An Examination of the Generalizability of the LSI-R and VRAG Probability Bins." Criminal Justice and Behavior 32(5): 565-585.</t>
  </si>
  <si>
    <t>Mills, J. F. and D. G. Kroner (2006). "The effect of discordance among violence and general recidivism risk estimates on predictive accuracy." Criminal Behaviour and Mental Health 16(3): 155-166.</t>
  </si>
  <si>
    <t>Mills 2006</t>
  </si>
  <si>
    <t>Mills, J. F., D. G. Kroner, et al. (2007). "The validity of violence risk estimates: An issue of item performance." Psychological Services 4(1): 1-12.</t>
  </si>
  <si>
    <t>Mills 2007</t>
  </si>
  <si>
    <t>Mokros, A., C. S. Neumann, et al. (2011). "Assessing measurement invariance of PCL-R assessments from file reviews of North American and German offenders." International Journal of Law and Psychiatry 34(1): 56-63.</t>
  </si>
  <si>
    <t>Mokros 2011</t>
  </si>
  <si>
    <t>Factor analysis</t>
  </si>
  <si>
    <t>Mokros, A., C. Stadtland, et al. (2010). "Assessment of risk for violent recidivism through multivariate Bayesian classification." Psychology, Public Policy, and Law 16(4): 418-450.</t>
  </si>
  <si>
    <t>Mokros 2010</t>
  </si>
  <si>
    <t>Mokros, A., K. Vohs, et al. (2014). "Psychopathy and violent reoffending in German-speaking countries: A meta-analysis." European Journal of Psychological Assessment 30(2): 117-129.</t>
  </si>
  <si>
    <t>Mokros 2014 SR</t>
  </si>
  <si>
    <t>Molto, J., R. Poy, et al. (2000). "Standardization of the Hare Psychopathy Checklist-Revised in a Spanish prison sample." Journal of Personality Disorders 14(1): 84-96.</t>
  </si>
  <si>
    <t>Molto 2000</t>
  </si>
  <si>
    <t>Morrissey, C., D. Cooke, et al. (2010). "Structural, item, and test generalizability of the psychopathy checklist-revised to offenders with intellectual disabilities." Assessment 17(1): 16-29.</t>
  </si>
  <si>
    <t>Morrissey 2010</t>
  </si>
  <si>
    <t>Motiuk, L. L., J. Bonta, et al. (1986). "Classification in correctional halfway houses: The relative and incremental predictive criterion validities of the Megargee-MMPI and LSI systems." Criminal Justice and Behavior 13(1): 33-46.</t>
  </si>
  <si>
    <t>Motiuk, M. S., L. L. Motiuk, et al. (1992). "A comparison between self-report and interview-based inventories in offender classification." Criminal Justice and Behavior 19(2): 143-159.</t>
  </si>
  <si>
    <t>Murrie, D. C., M. T. Boccaccini, et al. (2012). "Field validity of the psychopathy checklist-revised in sex offender risk assessment." Psychological Assessment 24(2): 524-529.</t>
  </si>
  <si>
    <t>Murrie 2012</t>
  </si>
  <si>
    <t>Naud, H. and M. S. Daigle (2010). "Predictive validity of the suicide probability scale in a male inmate population." Journal of Psychopathology and Behavioral Assessment 32(3): 333-342.</t>
  </si>
  <si>
    <t>Naud 2010</t>
  </si>
  <si>
    <t>Naud, H. and M. S. Daigle (2013). "How to improve testing when trying to predict inmate suicidal behavior." International Journal of Law and Psychiatry 36(5-6): 390-398.</t>
  </si>
  <si>
    <t>Naud 2013</t>
  </si>
  <si>
    <t>Neumann, C. S., R. D. Hare, et al. (2007). "The super-ordinate nature of the psychopathy checklist-revised." Journal of Personality Disorders 21(2): 102-117.</t>
  </si>
  <si>
    <t>Neumann 2007</t>
  </si>
  <si>
    <t>Newberry, M. and R. Shuker (2012). "Personality assessment inventory (PAI) profiles of offenders and their relationship to institutional misconduct and risk of reconviction." Journal of personality assessment 94(6): 586-592.</t>
  </si>
  <si>
    <t>Newberry 2012</t>
  </si>
  <si>
    <t>Nicholls, T. L., J. R. P. Ogloff, et al. (2005). "Psychopathy in women: A review of its clinical usefulness for assessing risk for aggression and criminality." Behavioral Sciences and the Law 23(6): 779-802.</t>
  </si>
  <si>
    <t>Nicholls 2005</t>
  </si>
  <si>
    <t>Nicholls, T. L., J. R. P. Ogloff, et al. (2004). "Assessing Risk for Violence among Male and Female Civil Psychiatric Patients: The HCR-20, PCL:SV, and VSC." Behavioral Sciences and the Law 22(1): 127-158.</t>
  </si>
  <si>
    <t>Nieberding, R. J., J. Moore, et al. (2002). "Psychological assessment of forensic psychiatric outpatients." International Journal of Offender Therapy and Comparative Criminology 46(3): 350-363.</t>
  </si>
  <si>
    <t>Nieberding 2002</t>
  </si>
  <si>
    <t>Nilsson, T., M. Wallinius, et al. (2011). "Violent recidivism: a long-time follow-up study of mentally disordered offenders." PLoS ONE [Electronic Resource] 6(10): e25768.</t>
  </si>
  <si>
    <t>Nilsson 2011</t>
  </si>
  <si>
    <t>No authorship, i. (2003). "Predicting behavior." Nature Neuroscience 6(7): 647.</t>
  </si>
  <si>
    <t>Nature Neuroscience 2003</t>
  </si>
  <si>
    <t>Article, no empirical data</t>
  </si>
  <si>
    <t>Nochajski, T. H. and W. F. Wieczorek (1998). "Identifying potential drinking-driving recidivists: Do non-obvious indicators help?" Journal of Prevention and Intervention in the Community 17(1): 69-83.</t>
  </si>
  <si>
    <t>Nochajski 1998</t>
  </si>
  <si>
    <t>Nolan, K. A., J. Volavka, et al. (1999). "Psychopathy and violent behavior among patients with schizophrenia or schizoaffective disorder." Psychiatric Services 50(6): 787-792.</t>
  </si>
  <si>
    <t>Nolan 1999</t>
  </si>
  <si>
    <t>Nunes, K. L., F. Cortoni, et al. (2010). "Screening offenders for risk of drop-out and expulsion from correctional programmes." Legal and Criminological Psychology 15(2): 341-356.</t>
  </si>
  <si>
    <t>Nunes 2010</t>
  </si>
  <si>
    <t>Nunes, K. L., R. K. Hanson, et al. (2007). "Denial predicts recidivism for some sexual offenders." Sexual Abuse: Journal of Research and Treatment 19(2): 91-105.</t>
  </si>
  <si>
    <t>Nunes 2007</t>
  </si>
  <si>
    <t>Ojala, K. P. T., J. Tiihonen, et al. (2015). "Basal insulin secretion, PCL-R and recidivism among impulsive violent alcoholic offenders." Psychiatry Research 225(3): 420-424.</t>
  </si>
  <si>
    <t>Ojala 2015</t>
  </si>
  <si>
    <t>Olver, M. E., K. Lewis, et al. (2013). "Risk reduction treatment of high-risk psychopathic offenders: The relationship of psychopathy and treatment change to violent recidivism." Personality Disorders: Theory, Research, and Treatment 4(2): 160-167.</t>
  </si>
  <si>
    <t>Olver 2013a</t>
  </si>
  <si>
    <t>Olver, M. E., C. S. Neumann, et al. (2013). "The structural and predictive properties of the psychopathy checklist-revised in canadian aboriginal and non-aboriginal offenders." Psychological Assessment 25(1): 167-179.</t>
  </si>
  <si>
    <t>Olver 2013b</t>
  </si>
  <si>
    <t>Olver, M. E. and S. C. Wong (2015). "Short- and long-term recidivism prediction of the PCL-R and the effects of age: A 24-year follow-up." Personality Disorders: Theory, Research, and Treatment 6(1): 97-105.</t>
  </si>
  <si>
    <t>Olver 2015</t>
  </si>
  <si>
    <t>Ostermann, M. and B. A. Herrschaft (2013). "Validating the Level of Service Inventory-Revised: A gendered perspective." The Prison Journal 93(3): 291-312.</t>
  </si>
  <si>
    <t>Ostermann 2013</t>
  </si>
  <si>
    <t>Palmer, E. J. and C. R. Hollin (2007). "The Level of Service Inventory-Revised with English women prisoners: A needs and reconviction analysis." Criminal Justice and Behavior 34(8): 971-984.</t>
  </si>
  <si>
    <t>Palmer 2007</t>
  </si>
  <si>
    <t>Parent, G., J.-P. Guay, et al. (2011). "An assessment of long-term risk of recidivism by adult sex offenders: One size doesn't fit all." Criminal Justice and Behavior 38(2): 188-209.</t>
  </si>
  <si>
    <t>Parent 2011</t>
  </si>
  <si>
    <t>Pedersen, L., K. Rasmussen, et al. (2010). "Risk assessment: The value of structured professional judgments." The International Journal of Forensic Mental Health 9(2): 74-81.</t>
  </si>
  <si>
    <t>Pedersen 2010</t>
  </si>
  <si>
    <t>Perry, A. E. and S. Gilbody (2009). "Detecting and predicting self-harm behaviour in prisoners: A prospective psychometric analysis of three instruments." Social Psychiatry and Psychiatric Epidemiology 44(10): 853-861.</t>
  </si>
  <si>
    <t>Perry 2009a</t>
  </si>
  <si>
    <t>Perry, A. E., R. Marandos, et al. (2010). "Screening tools assessing risk of suicide and self-harm in adult offenders: a systematic review." International journal of offender therapy and comparative criminology 54(5): 803-828.</t>
  </si>
  <si>
    <t>Perry 2010 SR</t>
  </si>
  <si>
    <t>Perry, A. E. and D. T. Olason (2009). "A new psychometric instrument assessing vulnerability to risk of suicide and self-harm behaviour in offenders: Suicide concerns for offenders in prison environment (Scope)." International Journal of Offender Therapy and Comparative Criminology 53(4): 385-400.</t>
  </si>
  <si>
    <t>Perry 2009b</t>
  </si>
  <si>
    <t>Poythress, N. G., J. F. Edens, et al. (1998). "Criterion-related validity of the psychopathic personality inventory in a prison sample." Psychological Assessment 10(4): 426-430.</t>
  </si>
  <si>
    <t>Poythress 1998</t>
  </si>
  <si>
    <t>Rabinowitz Greenberg, S. R., P. Firestone, et al. (2002). "Prediction of Recidivism in Exhibitionists: Psychological, Phallometric, and Offense Factors." Sexual Abuse: Journal of Research and Treatment 14(4): 329-347.</t>
  </si>
  <si>
    <t>Rabinowitz Greenberg 2002</t>
  </si>
  <si>
    <t>Ragusa-Salerno, L. M., M. Ostermann, et al. (2013). "Does the LSI-R have utility for sex offenders?" Criminal Justice and Behavior 40(9): 952-969.</t>
  </si>
  <si>
    <t>Ragusa-Salerno 2013</t>
  </si>
  <si>
    <t>Reiss, D., C. Meux, et al. (2000). "The effect of psychopathy on outcome in high security patients." Journal of the American Academy of Psychiatry and the Law 28(3): 309-314.</t>
  </si>
  <si>
    <t>Reiss 2000</t>
  </si>
  <si>
    <t>Rettenberger, M. and R. Eher (2013). "Actuarial risk assessment in sexually motivated intimate-partner violence." Law and human behavior 37(2): 75-86.</t>
  </si>
  <si>
    <t>Rettenberger 2013</t>
  </si>
  <si>
    <t>Rice, M. E. and G. T. Harris (1992). "A comparison of criminal recidivism among schizophrenic and nonschizophrenic offenders." International Journal of Law and Psychiatry 15(4): 397-408.</t>
  </si>
  <si>
    <t>Rice 1992</t>
  </si>
  <si>
    <t>Rice, M. E. and G. T. Harris (1995). "Psychopathy, schizophrenia, alcohol abuse, and violent recidivism." International Journal of Law and Psychiatry 18(3): 333-342.</t>
  </si>
  <si>
    <t>Rice 1995</t>
  </si>
  <si>
    <t>Rice, M. E. and G. T. Harris (1997). "Cross-validation and extension of the Violence Risk Appraisal Guide for child molesters and rapists." Law and Human Behavior 21(2): 231-241.</t>
  </si>
  <si>
    <t>Rice 1997</t>
  </si>
  <si>
    <t>Rice, M. E., G. T. Harris, et al. (2013). "Validation of and revision to the VRAG and SORAG: The violence risk appraisal guide-revised (VRAG-R)." Psychological Assessment 25(3): 951-965.</t>
  </si>
  <si>
    <t>Rice 2013</t>
  </si>
  <si>
    <t>Richards, H. J., J. O. Casey, et al. (2003). "Differential Association of Hare Psychopathy Checklist Factor and Facet Scores to HIV Risk Behaviors in Incarcerated Female Substance Abusers." Individual Differences Research 1(2): 95-107.</t>
  </si>
  <si>
    <t>Richards 2003</t>
  </si>
  <si>
    <t>Richards, H. J. and K. McCamant (1995). "Narcissism and psychopathy concurrent validity of the PCL-R, the Rorschach and the MCMI." Issues in Criminological &amp; Legal Psychology 24: 131-135.</t>
  </si>
  <si>
    <t>Richards 1995</t>
  </si>
  <si>
    <t>Roberts, A. D. and J. W. Coid (2007). "Psychopathy and offering behaviour: Findings from the national survey of prisoners in England and Wales." Journal of Forensic Psychiatry &amp; Psychology 18(1): 23-43.</t>
  </si>
  <si>
    <t>Roberts 2007</t>
  </si>
  <si>
    <t>Robertson, C. A. and R. A. Knight (2014). "Relating sexual sadism and psychopathy to one another, non-sexual violence, and sexual crime behaviors." Aggressive Behavior 40(1): 12-23.</t>
  </si>
  <si>
    <t>Robertson 2014</t>
  </si>
  <si>
    <t>Rogers, R., R. T. Salekin, et al. (2000). "The psychopathy checklist--screening version: an examination of criteria and subcriteria in three forensic samples." Assessment 7(1): 1-15.</t>
  </si>
  <si>
    <t>Rogers 2000</t>
  </si>
  <si>
    <t>Rogers, R., R. T. Salekin, et al. (2000). "The Psychopathology Checklist-Screening Version: An examination of criteria and subcriteria in three forensic samples." Assessment 7(1): 1-15.</t>
  </si>
  <si>
    <t>Duplicate</t>
  </si>
  <si>
    <t>Rossegger, A., J. Endrass, et al. (2014). "Replicating the violence risk appraisal guide: A total forensic cohort study." PLoS ONE 9(3).</t>
  </si>
  <si>
    <t>Rossegger 2014</t>
  </si>
  <si>
    <t>Rossegger, A., A. Laubacher, et al. (2011). "Risk assessment instruments in repeat offending: the usefulness of FOTRES." International journal of offender therapy and comparative criminology 55(5): 716-731.</t>
  </si>
  <si>
    <t>Rossegger 2011</t>
  </si>
  <si>
    <t>Rotter, M., W. A. Carr, et al. (2011). "From incarceration to community care: structured assessment of correctional adaptation." The journal of the American Academy of Psychiatry and the Law 39(1): 72-77.</t>
  </si>
  <si>
    <t>Rotter 2011</t>
  </si>
  <si>
    <t>Sakelliadis, E. I., S. A. Papadodima, et al. (2010). "Self-injurious behavior among Greek male prisoners: Prevalence and risk factors." European Psychiatry 25(3): 151-158.</t>
  </si>
  <si>
    <t>Sakelliadis 2010</t>
  </si>
  <si>
    <t>Salekin, R. T., R. Rogers, et al. (1996). "A review and meta-analysis of the Psychopathy Checklist and Psychopathy Checklist-Revised: Predictive validity of dangerousness." Clinical Psychology: Science and Practice 3(3): 203-215.</t>
  </si>
  <si>
    <t>Salekin 1996 SR</t>
  </si>
  <si>
    <t>Salekin, R. T., R. Rogers, et al. (1998). "Psychopathy and recidivism among female inmates." Law and Human Behavior 22(1): 109-128.</t>
  </si>
  <si>
    <t>Salekin 1998</t>
  </si>
  <si>
    <t>Schaap, G., S. Lammers, et al. (2009). "Risk assessment in female forensic psychiatric patients: A quasi-prospective study into the validity of the HCR-20 and PCL-R." Journal of Forensic Psychiatry and Psychology 20(3): 354-365.</t>
  </si>
  <si>
    <t>Schaap 2009</t>
  </si>
  <si>
    <t>Serin, R. C. (1993). "Diagnosis of psychopathology with and without an interview." Journal of Clinical Psychology 49(3): 367-372.</t>
  </si>
  <si>
    <t>Serin 1993</t>
  </si>
  <si>
    <t>Serin, R. C. (1996). "Violent recidivism in criminal psychopaths." Law and Human Behavior 20(2): 207-217.</t>
  </si>
  <si>
    <t>Serin 1996</t>
  </si>
  <si>
    <t>Serin, R. C. and N. L. Amos (1995). "The role of psychopathy in the assessment of dangerousness." International Journal of Law and Psychiatry 18(2): 231-238.</t>
  </si>
  <si>
    <t>Serin 1995</t>
  </si>
  <si>
    <t>Serin, R. C., R. D. Peters, et al. (1990). "Predictors of psychopathy and release outcome in a criminal population." Psychological Assessment: A Journal of Consulting and Clinical Psychology 2(4): 419-422.</t>
  </si>
  <si>
    <t>Serin 1990</t>
  </si>
  <si>
    <t>Seto, M. C. and H. E. Barbaree (1999). "Psychopathy, treatment behavior, and sex offender recidivism." Journal of Interpersonal Violence 14(12): 1235-1248.</t>
  </si>
  <si>
    <t>Seto 1999</t>
  </si>
  <si>
    <t>Seto, M. C., G. T. Harris, et al. (2004). "The screening scale for pedophilic interests predicts recidivism among adult sex offenders with child victims." Archives of Sexual Behavior 33(5): 455-466.</t>
  </si>
  <si>
    <t>Seto 2004</t>
  </si>
  <si>
    <t>Sevecke, K., G. Lehmkuhl, et al. (2009). "Examining relations between psychopathology and psychopathy dimensions among adolescent female and male offenders." European Child and Adolescent Psychiatry 18(2): 85-95.</t>
  </si>
  <si>
    <t>Sevecke 2009</t>
  </si>
  <si>
    <t>Shine, J. and J. Hobson (2000). "Institutional behaviour and time in treatment among psychopaths admitted to a prison-based therapeutic community." Medicine, science, and the law 40(4): 327-335.</t>
  </si>
  <si>
    <t>Shine 2000</t>
  </si>
  <si>
    <t>Simourd, D. J. and R. D. Hoge (2000). "Criminal psychopathy: A risk-and-need perspective." Criminal Justice and Behavior 27(2): 256-272.</t>
  </si>
  <si>
    <t>Simourd 2000</t>
  </si>
  <si>
    <t>Singh, J. P., M. Grann, et al. (2011). "A comparative study of violence risk assessment tools: A systematic review and metaregression analysis of 68 studies involving 25,980 participants." Clinical Psychology Review 31(3): 499-513.</t>
  </si>
  <si>
    <t>Sjostedt, G. and N. Langstrom (2002). "Assessment of risk for criminal recidivism among rapists: A comparison of four different measures." Psychology, Crime &amp; Law 8(1): 25-40.</t>
  </si>
  <si>
    <t>Skeem, J. L. and E. Cauffman (2003). "Views of the Downward Extension: Comparing the Youth Version of the Psychopathy Checklist with the Youth Psychopathic traits Inventory." Behavioral Sciences and the Law 21(6): 737-770.</t>
  </si>
  <si>
    <t>Skeem 2003</t>
  </si>
  <si>
    <t>Skeem, J. L. and E. P. Mulvey (2001). "Psychopathy and community violence among civil psychiatric patients: Results from the MacArthur Violence Risk Assessment Study." Journal of Consulting and Clinical Psychology 69(3): 358-374.</t>
  </si>
  <si>
    <t>Skeem 2001</t>
  </si>
  <si>
    <t>Snowden, R., N. S. Gray, et al. (2010). "Risk assessment for future violence in individuals from an ethnic minority group." The International Journal of Forensic Mental Health 9(2): 118-123.</t>
  </si>
  <si>
    <t>Snowden 2010</t>
  </si>
  <si>
    <t>Snowden, R. J., N. S. Gray, et al. (2007). "Actuarial prediction of violent recidivism in mentally disordered offenders." Psychological Medicine 37(11): 1539-1549.</t>
  </si>
  <si>
    <t>Snowden 2007</t>
  </si>
  <si>
    <t>Sreenivasan, S., S. C. Walker, et al. (2008). "Four-facet PCL-R structure and cognitive functioning among high violent criminal offenders." Journal of Personality Assessment 90(2): 197-200.</t>
  </si>
  <si>
    <t>Sreenivasan 2008</t>
  </si>
  <si>
    <t>Stadtland, C., M. Hollweg, et al. (2005). "Risk assessment and prediction of violent and sexual recidivism in sex offenders: Long-term predictive validity of four risk assessment instruments." Journal of Forensic Psychiatry and Psychology 16(1): 92-108.</t>
  </si>
  <si>
    <t>Stadtland 2005a</t>
  </si>
  <si>
    <t>Stadtland, C., N. Kleindienst, et al. (2005). "Psychopathic Traits and Risk of Criminal Recidivism in Offenders with and without Mental Disorders." The International Journal of Forensic Mental Health 4(1): 89-97.</t>
  </si>
  <si>
    <t>Stadtland 2005b</t>
  </si>
  <si>
    <t>Stalenheim, E. (2001). "Relationships between attempted suicide, temperamental vulnerability, and violent criminality in a Swedish forensic psychiatric population." European Psychiatry 16(7): 386-394.</t>
  </si>
  <si>
    <t>Stalenheim 2001</t>
  </si>
  <si>
    <t>Stone, M. H. (2002). "Prediction of violent recidivism." Acta psychiatrica Scandinavica Supplementum.(412): 44-46.</t>
  </si>
  <si>
    <t>Stone 2002</t>
  </si>
  <si>
    <t>Strand, S., H. Belfrage, et al. (1999). "Clinical and risk management factors in risk prediction of mentally disordered offenders-more important than historical data? A retrospective study of 40 mentally disordered offenders assessed with the HCR-20 violence risk assessment scheme." Legal and Criminological Psychology 4(Part 1): 67-76.</t>
  </si>
  <si>
    <t>Strand 1999</t>
  </si>
  <si>
    <t>Strub, D. S., K. S. Douglas, et al. (2014). "The validity of Version 3 of the HCR-20 violence risk assessment scheme amongst offenders and civil psychiatric patients." The International Journal of Forensic Mental Health 13(2): 148-159.</t>
  </si>
  <si>
    <t>Strub 2014</t>
  </si>
  <si>
    <t>Summers, R. and W. Loza (2004). "Cross validation of the Self-Appraisal Questionnaire (SAQ): A tool for assessing violent and nonviolent recidivism in Australian offenders." Psychiatry, Psychology and Law 11(2): 254-262.</t>
  </si>
  <si>
    <t>Summers 2004</t>
  </si>
  <si>
    <t>Tangney, J. P., J. Stuewig, et al. (2012). "Reliability, validity, and predictive utility of the 25-item Criminogenic Cognitions Scale (CCS)." Criminal Justice and Behavior 39(10): 1340-1360.</t>
  </si>
  <si>
    <t>Tangney 2012</t>
  </si>
  <si>
    <t>Tengstrom, A. (2001). "Long-term predictive validity of historical factors in two risk assessment instruments in a group of violent offenders with schizophrenia." Nordic Journal of Psychiatry 55(4): 243-249.</t>
  </si>
  <si>
    <t>Tengstrom 2001</t>
  </si>
  <si>
    <t>Tengstrom, A., M. Grann, et al. (2000). "Psychopathy (PCL-R) as a predictor of violent recidivism among criminal offenders with schizophrenia." Law and Human Behavior 24(1): 45-58.</t>
  </si>
  <si>
    <t>Tengstrom 2000</t>
  </si>
  <si>
    <t>Tew, J., L. Harkins, et al. (2015). "Assessing the reliability and validity of the Self-Report Psychopathy Scales in a UK offender population." Journal of Forensic Psychiatry and Psychology 26(2): 166-184.</t>
  </si>
  <si>
    <t>Tew 2015</t>
  </si>
  <si>
    <t>Thomson, L., M. Davidson, et al. (2008). "Risk assessment in forensic patients with schizophrenia: The predictive validity of actuarial scales and symptom severity for offending and violence over 8 - 10 years." The International Journal of Forensic Mental Health 7(2): 173-189.</t>
  </si>
  <si>
    <t>Thomson 2008</t>
  </si>
  <si>
    <t>Tikkanen, R., L. Auvinen-Lintunen, et al. (2011). "Psychopathy, PCL-R, and MAOA genotype as predictors of violent reconvictions." Psychiatry Research 185(3): 382-386.</t>
  </si>
  <si>
    <t>Tikkanen 201</t>
  </si>
  <si>
    <t>Tillyer, M. S. and B. Vose (2011). "Social ecology, individual risk, and recidivism: A multilevel examination of main and moderating influences." Journal of Criminal Justice 39(5): 452-459.</t>
  </si>
  <si>
    <t>Tillyer 2011</t>
  </si>
  <si>
    <t>Tonnaer, F., M. Cima, et al. (2013). "Screening for psychopathy: Validation of the psychopathic personality inventory-short form with reference scores." Journal of Psychopathology and Behavioral Assessment 35(2): 153-161.</t>
  </si>
  <si>
    <t>Tonnaer 2013</t>
  </si>
  <si>
    <t>Turner, T. and M. Salter (2005). "What is the role of a community forensic mental health team?" Psychiatric Bulletin 29(9): 352.</t>
  </si>
  <si>
    <t>Study design: letter</t>
  </si>
  <si>
    <t>Turner 2005</t>
  </si>
  <si>
    <t>Urbaniok, F., J. Endrass, et al. (2007). "Violent and sexual offences: A validation of the predictive quality of the PCL:SV in Switzerland." International Journal of Law and Psychiatry 30(2): 147-152.</t>
  </si>
  <si>
    <t>Urbaniok 2007</t>
  </si>
  <si>
    <t>Urbaniok, F., T. Noll, et al. (2006). "Prediction of violent and sexual offences: A replication study of the VRAG in Switzerland." Journal of Forensic Psychiatry and Psychology 17(1): 23-31.</t>
  </si>
  <si>
    <t>Urbaniok 2006</t>
  </si>
  <si>
    <t>Valliant, P. M., C. Gristey, et al. (1999). "Risk factors in violent and nonviolent offenders." Psychological reports 85(2): 675-680.</t>
  </si>
  <si>
    <t>Valliant 1999</t>
  </si>
  <si>
    <t>Verbrugge, H., J. Goodman-Delahunty, et al. (2011). "Risk assessment in intellectually disabled offenders: Validation of the suggested ID supplement to the HCR-20." The International Journal of Forensic Mental Health 10(2): 83-91.</t>
  </si>
  <si>
    <t>Verbrugge 2011</t>
  </si>
  <si>
    <t>Vitacco, M. J. and D. S. Kosson (2010). "Understanding Psychopathy Through an Evaluation of Interpersonal Behavior: Testing the Factor Structure of the Interpersonal Measure of Psychopathy in a Large Sample of Jail Detainees." Psychological Assessment 22(3): 638-649.</t>
  </si>
  <si>
    <t>Vose, B., F. T. Cullen, et al. (2008). "The empirical status of the Level of Service Inventory." Federal Probation 72(3): 22-29.</t>
  </si>
  <si>
    <t>Vose 2008</t>
  </si>
  <si>
    <t>Vose, B., C. T. Lowenkamp, et al. (2009). "Gender and the predictive validity of the LSI-R: A study of parolees and probationers." Journal of Contemporary Criminal Justice 25(4): 459-471.</t>
  </si>
  <si>
    <t>Vose 2009</t>
  </si>
  <si>
    <t>Vose, B., P. Smith, et al. (2013). "Predictive validity and the impact of change in total LSI-R score on recidivism." Criminal Justice and Behavior 40(12): 1383-1396.</t>
  </si>
  <si>
    <t>Vose 2013</t>
  </si>
  <si>
    <t>Wakeling, H. C., P. Howard, et al. (2011). "Comparing the validity of the RM2000 scales and OGRS3 for predicting recidivism by internet sexual offenders." Sexual Abuse: Journal of Research and Treatment 23(1): 146-168.</t>
  </si>
  <si>
    <t>Wallach, H. S. and R. Mairaz (2007). "The relationship between a psychopathic personality and violence in schizophrenics." American Journal of Forensic Psychiatry 28(3): 27-40.</t>
  </si>
  <si>
    <t>Wallach 2007</t>
  </si>
  <si>
    <t>Wallinius, M., T. Nilsson, et al. (2012). "Facets of psychopathy among mentally disordered offenders: Clinical comorbidity patterns and prediction of violent and criminal behavior." Psychiatry Research 198(2): 279-284.</t>
  </si>
  <si>
    <t>Wallinius 2012</t>
  </si>
  <si>
    <t>Walsh, Z. (2013). "Psychopathy and criminal violence: the moderating effect of ethnicity." Law and human behavior 37(5): 303-311.</t>
  </si>
  <si>
    <t>Walsh 2013</t>
  </si>
  <si>
    <t>Walsh, Z. and D. S. Kosson (2008). "Psychopathy and Violence: The Importance of Factor Level Interactions." Psychological Assessment 20(2): 114-120.</t>
  </si>
  <si>
    <t>Walsh 2008</t>
  </si>
  <si>
    <t>Walsh, Z., M. T. Swogger, et al. (2004). "Psychopathy, IQ, and violence in European American and African American county jail inmates." Journal of Consulting and Clinical Psychology 72(6): 1165-1169.</t>
  </si>
  <si>
    <t>Walsh 2004</t>
  </si>
  <si>
    <t>Walters, G. D. (2003). "Predicting criminal justice outcomes with the psychopathy checklist and lifestyle criminality screening form: A meta-analytic comparison." Behavioral Sciences and the Law 21(1): 89-102.</t>
  </si>
  <si>
    <t>Walters 2003a SR</t>
  </si>
  <si>
    <t>Walters 2003b SR</t>
  </si>
  <si>
    <t>Walters, G. D. (2003). "Predicting Institutional Adjustment and Recidivism With the Psychopathy Checklist Factor Scores: A Meta-Analysis." Law and Human Behavior 27(5): 541-558.</t>
  </si>
  <si>
    <t>Walters, G. D. (2006). "Risk-Appraisal Versus Self-Report in the Prediction of Criminal Justice Outcomes: A Meta-Analysis." Criminal Justice and Behavior 33(3): 279-304.</t>
  </si>
  <si>
    <t>Walters 2006 SR</t>
  </si>
  <si>
    <t>Walters, G. D. (2009). "The psychological inventory of criminal thinking styles and psychopathy checklist: Screening version as incrementally valid predictors of recidivism." Law and Human Behavior 33(6): 497-505.</t>
  </si>
  <si>
    <t>Walters, G. D. (2011). "Predicting recidivism with the psychological inventory of criminal thinking styles and level of service inventory-revised: screening version." Law and human behavior 35(3): 211-220.</t>
  </si>
  <si>
    <t>Walters, G. D. (2012). "Psychopathy and crime: testing the incremental validity of PCL-R-measured psychopathy as a predictor of general and violent recidivism." Law and human behavior 36(5): 404-412.</t>
  </si>
  <si>
    <t>Walters, G. D. and S. A. Duncan (2005). "Use of the PCL-R and PAI to predict release outcome in inmates undergoing forensic evaluation." Journal of Forensic Psychiatry and Psychology 16(3): 459-476.</t>
  </si>
  <si>
    <t>Walters, G. D., S. A. Duncan, et al. (2003). "Predicting disciplinary adjustment in inmates undergoing forensic evaluation: A direct comparison of the PCL-R and the PAI." Journal of Forensic Psychiatry and Psychology 14(2): 382-393.</t>
  </si>
  <si>
    <t>Walters 2003</t>
  </si>
  <si>
    <t>Walters, G. D. and K. Heilbrun (2010). "Violence risk assessment and facet 4 of the psychopathy checklist: Predicting institutional and community aggression in two forensic samples." Assessment 17(2): 259-268.</t>
  </si>
  <si>
    <t>Walters, G. D., R. A. Knight, et al. (2008). "Incremental Validity of the Psychopathy Checklist Facet Scores: Predicting Release Outcome in Six Samples." Journal of Abnormal Psychology 117(2): 396-405.</t>
  </si>
  <si>
    <t>Walters, G. D., D. G. Kroner, et al. (2014). "The Impact of Base Rate Utilization and Clinical Experience on the Accuracy of Judgments Made with the HCR-20." Journal of Forensic Psychology Practice 14(4): 288-301.</t>
  </si>
  <si>
    <t>Walters 2014</t>
  </si>
  <si>
    <t>Walters, G. D. and W. Mandell (2007). "Incremental validity of the psychological inventory of criminal thinking styles and psychopathy checklist: Screening version in predicting disciplinary outcome." Law and Human Behavior 31(2): 141-157.</t>
  </si>
  <si>
    <t>Walters, G. D. and C. Schlauch (2008). "The psychological inventory of criminal thinking styles and level of service inventory-revised: Screening version as predictors of official and self-reported disciplinary infractions." Law and Human Behavior 32(5): 454-462.</t>
  </si>
  <si>
    <t>Walters 2008b</t>
  </si>
  <si>
    <t>Walters 2008a</t>
  </si>
  <si>
    <t>Warren, J. I., P. Chauhan, et al. (2005). "Screening for psychopathy among incarcerated women: Psychometric properties and construct validity of the Hare P-SCAN." The International Journal of Forensic Mental Health 4(2): 175-189.</t>
  </si>
  <si>
    <t>Warren 2005a</t>
  </si>
  <si>
    <t>Warren 2005b</t>
  </si>
  <si>
    <t>Warren, J. I., S. C. South, et al. (2005). "Understanding the risk factors for violence and criminality in women: The concurrent validity of the PCL-R and HCR-20." International Journal of Law and Psychiatry 28(3): 269-289.</t>
  </si>
  <si>
    <t>Weiler, B. L. and C. S. Widom (1996). "Psychopathy and violent behaviour in abused and neglected young adults." Criminal Behaviour and Mental Health 6(3): 253-271.</t>
  </si>
  <si>
    <t>Weiler 1996</t>
  </si>
  <si>
    <t>Whittington, R., J. C. Hockenhull, et al. (2013). "A systematic review of risk assessment strategies for populations at high risk of engaging in violent behaviour: Update 2002-8." Health Technology Assessment 17(50): i-xiv+1-128.</t>
  </si>
  <si>
    <t>Whittington 2013 SR</t>
  </si>
  <si>
    <t>Wilson, H. A. and L. Gutierrez (2014). "Does one size fit all?: A meta-analysis examining the predictive ability of the Level of Service Inventory (LSI) with Aboriginal offenders." Criminal Justice and Behavior 41(2): 196-219.</t>
  </si>
  <si>
    <t>Wilson 2014 SR</t>
  </si>
  <si>
    <t>Wormith, J., M. E. Olver, et al. (2007). "The long-term prediction of offender recidivism using diagnostic, personality, and risk/need approaches to offender assessment." Psychological Services 4(4): 287-305.</t>
  </si>
  <si>
    <t>Wormith 2007</t>
  </si>
  <si>
    <t>Yang, M., S. C. P. Wong, et al. (2010). "The efficacy of violence prediction: A meta-analytic comparison of nine risk assessment tools." Psychological Bulletin 136(5): 740-767.</t>
  </si>
  <si>
    <t>Yang 2010 SR</t>
  </si>
  <si>
    <t>Zung, B. J. (1979). "Psychometric properties of the MAST and two briefer versions." Journal of Studies on Alcohol 40(9): 845-859.</t>
  </si>
  <si>
    <t>Zung 1979</t>
  </si>
  <si>
    <t>Alexander 2008</t>
  </si>
  <si>
    <t>Alexander, M. J., G. Haugland, et al. (2008). "Mental health screening in addiction, corrections and social service settings: Validating the MMS." International Journal of Mental Health and Addiction 6(1): 105-119.</t>
  </si>
  <si>
    <t>Asbjornsen, A. E., L. O. Jones, et al. (2010). "An examination of shared variance in self-report and objective measures of attention in the incarcerated adult population." Journal of Attention Disorders 14(2): 182-193.</t>
  </si>
  <si>
    <t>Asbjornsen 2010</t>
  </si>
  <si>
    <t>Babchishin, K. M., K. L. Nunes, et al. (2014). "A multimodal examination of sexual interest in children: A comparison of sex offenders and nonsex offenders." Sexual Abuse: Journal of Research and Treatment 26(4): 343-374.</t>
  </si>
  <si>
    <t>Babchishin 2014</t>
  </si>
  <si>
    <t>Baker, A. and R. Velleman (2009). "Helping non-specialist professionals to detect and assist with co-existing mental health and drug and alcohol problems." Mental Health and Substance Use: Dual Diagnosis 2(3): 173-181.</t>
  </si>
  <si>
    <t>Baker 2009</t>
  </si>
  <si>
    <t>Barker, J. G. and R. J. Howell (1992). "The plethysmograph: A review of recent literature." Bulletin of the American Academy of Psychiatry &amp; the Law 20(1): 13-25.</t>
  </si>
  <si>
    <t>Barker 1992</t>
  </si>
  <si>
    <t>Baumgartner, J. V., M. J. Scalora, et al. (2002). "Assessment of the Wilson Sex Fantasy Questionnaire among child molesters and nonsexual forensic offenders." Sexual Abuse: Journal of Research &amp; Treatment 14(1): 19-30.</t>
  </si>
  <si>
    <t>Baumgartner 2002</t>
  </si>
  <si>
    <t>Ben-Porath, Y. S., D. D. Shondrick, et al. (1995). "MMPI-2 and race in a forensic diagnostic sample." Criminal Justice and Behavior 22(1): 19-32.</t>
  </si>
  <si>
    <t>Ben-Porath 1995</t>
  </si>
  <si>
    <t>Bentz, W. K. and R. W. Noel (1983). "The incidence of psychiatric disorder among a sample of men entering prison." Corrective &amp; Social Psychiatry &amp; Journal of Behavior Technology, Methods &amp; Therapy 29(1): 22-28.</t>
  </si>
  <si>
    <t>Bentz 1983</t>
  </si>
  <si>
    <t>Black, D. W., S. Arndt, et al. (2004). "Use of the mini international neuropsychiatric interview (MINI) as a screening tool in prisons: Results of a preliminary study." Journal of the American Academy of Psychiatry and the Law 32(2): 158-162.</t>
  </si>
  <si>
    <t>Black 2004</t>
  </si>
  <si>
    <t>Blackburn, R. (1999). "Personality assessment in violent offenders: The development of the Antisocial Personality Questionnaire." Psychologica Belgica 39(2-3): 87-111.</t>
  </si>
  <si>
    <t>Blackburn 1999</t>
  </si>
  <si>
    <t>Blanchard, R., P. Klassen, et al. (2001). "Sensitivity and specificity of the phallometric test for pedophilia in nonadmitting sex offenders." Psychological Assessment 13(1): 118-126.</t>
  </si>
  <si>
    <t>Blanchard 2001</t>
  </si>
  <si>
    <t>Bogacki, D. F., K. J. Weiss, et al. (2005). "Assessing high-risk behavior in the developmentally disabled: Measurement and forensic implications." Journal of Psychiatry and Law 33(2): 207-226.</t>
  </si>
  <si>
    <t>Bogacki 2005</t>
  </si>
  <si>
    <t>Boone, K. B., P. Lu, et al. (2002). "Sensitivity and specificity of the Rey Dot Counting Test in patients with suspect effort and various clinical samples." Archives of Clinical Neuropsychology 17(7): 625-642.</t>
  </si>
  <si>
    <t>Boone 2002</t>
  </si>
  <si>
    <t>Boscan, D. C., N. E. Penn, et al. (2002). "MMPI-2 performance of Mexican male university students and prison inmates." Journal of Clinical Psychology 58(4): 465-470.</t>
  </si>
  <si>
    <t>Boscan 2002</t>
  </si>
  <si>
    <t>Campbell, T. C., N. G. Hoffmann, et al. (2005). "UNCOPE: A Screen for Substance Dependence Among State Prison Inmates." The Prison Journal 85(1): 7-17.</t>
  </si>
  <si>
    <t>Campbell 2005</t>
  </si>
  <si>
    <t>UNCOPE</t>
  </si>
  <si>
    <t>Card, R. D. and A. Dibble (1995). "Predictive value of the Card/Farrall Stimuli in discriminating between gynephilic and pedophilic sexual offenders." Sexual Abuse: Journal of Research and Treatment 7(2): 129-141.</t>
  </si>
  <si>
    <t>Card 1995</t>
  </si>
  <si>
    <t>Carr, W. A., M. Rotter, et al. (2006). "Structured Assessment of Correctional Adaptation (SACA): A measure of the impact of incarceration on the mentally ill in a therapeutic setting." International Journal of Offender Therapy and Comparative Criminology 50(5): 570-581.</t>
  </si>
  <si>
    <t>Carr 2006</t>
  </si>
  <si>
    <t>Caviness, C. M., C. Hatgis, et al. (2009). "Three brief alcohol screens for detecting hazardous drinking in incarcerated women." Journal of Studies on Alcohol and Drugs 70(1): 50-54.</t>
  </si>
  <si>
    <t>Caviness 2009</t>
  </si>
  <si>
    <t>Chang, I., S. C. Lapham, et al. (2001). "Alcohol use in inventory: Screening and assessment of first-time driving-while-impaired offenders. II. Typology and predictive validity." Alcohol and Alcoholism 36(2): 122-130.</t>
  </si>
  <si>
    <t>Chang 2001</t>
  </si>
  <si>
    <t>Chapman, A. L., T. M. Gremore, et al. (2003). "Psychometric analysis of the psychopathic personality inventory (PPI) with female inmates." Journal of Personality Assessment 80(2): 164-172.</t>
  </si>
  <si>
    <t>Chapman 2003</t>
  </si>
  <si>
    <t>Chico, E. and P. J. Ferrando (1995). "A psychometric evaluation of the revised P scale in delinquent and non-delinquent Spanish samples." Personality and Individual Differences 18(3): 331-337.</t>
  </si>
  <si>
    <t>Chico 1995</t>
  </si>
  <si>
    <t>Christo, G., S. Spurrell, et al. (2000). "Validation of the Christo Inventory for Substance-misuse Services (CISS): A simple outcome evaluation tool." Drug and Alcohol Dependence 59(2): 189-197.</t>
  </si>
  <si>
    <t>Unclear what % (if any) were in contact with CJS at point of assessment</t>
  </si>
  <si>
    <t>Christo 2000</t>
  </si>
  <si>
    <t>Dansky, B. S., M. E. Saladin, et al. (1997). "Use of self-report measures of crime-related posttraumatic stress disorder with substance use disordered patients." Journal of Substance Abuse Treatment 14(5): 431-437.</t>
  </si>
  <si>
    <t>Dansky 1997</t>
  </si>
  <si>
    <t>Davison, S., M. Leese, et al. (2001). "Examination of the screening properties of the personality diagnostic questionnaire 4+ (PDQ-4+) in a prison population." Journal of Personality Disorders 15(2): 180-194.</t>
  </si>
  <si>
    <t>Davison 2001</t>
  </si>
  <si>
    <t>Dillon, J. E. and H. J. Steadman (2005). "Sample for validation, of jail mental health screen [4] (multiple letters)." Psychiatric Services 56(10): 1315-1316.</t>
  </si>
  <si>
    <t>Dillon 2005</t>
  </si>
  <si>
    <t>Doss, G. H., D. W. Head, et al. (1986). "A quick measure of mental deficiency among adult offenders." Federal Probation 50(4): 57-59.</t>
  </si>
  <si>
    <t>Doss 1986</t>
  </si>
  <si>
    <t>Eccles, A., W. L. Marshall, et al. (1994). "Differentiating rapists and non-offenders using the rape index." Behaviour Research &amp; Therapy 32(5): 539-546.</t>
  </si>
  <si>
    <t>Eccles 1994</t>
  </si>
  <si>
    <t>Edens, J. F. and M. A. Ruiz (2008). "Identification of mental disorders in an in-patient prison psychiatric unit: Examining the criterion-related validity of the Personality Assessment Inventory." Psychological Services 5(2): 108-117.</t>
  </si>
  <si>
    <t>Elion, V. H. and E. I. Megargee (1975). "Validity of the MMPI Pd scale among black males." Journal of Consulting and Clinical Psychology 43(2): 166-172.</t>
  </si>
  <si>
    <t>Elion 1975</t>
  </si>
  <si>
    <t>Fals-Stewart, W. (1996). "The ability of individuals with psychoactive substance use disorders to escape detection by the personality assessment inventory." Psychological Assessment 8(1): 60-68.</t>
  </si>
  <si>
    <t>Fals-Stewart 1996</t>
  </si>
  <si>
    <t>Fischer, L. and G. Smith (1999). "Statistical adequacy of the Abel Assessment for Interest in Paraphilias." Sexual Abuse: Journal of Research and Treatment 11(3): 195-205.</t>
  </si>
  <si>
    <t>Fischer 1999</t>
  </si>
  <si>
    <t>Florida, D. (2012). "The complex co-morbidity of adult adhd and stimulant abuse." Australian and New Zealand Journal of Psychiatry 46: 36.</t>
  </si>
  <si>
    <t>Ford, B., R. Vitelli, et al. (1996). "The effects of computer versus paper-and-pencil administration on measures of anger and revenge with an inmate population." Computers in Human Behavior 12(1): 159-166.</t>
  </si>
  <si>
    <t>Ford 1996</t>
  </si>
  <si>
    <t>Freund, K. and R. J. Watson (1991). "Assessment of the sensitivity and specificity of a phallometric test: An update of phallometric diagnosis of pedophilia." Psychological Assessment: A Journal of Consulting and Clinical Psychology 3(2): 254-260.</t>
  </si>
  <si>
    <t>Freund 1991</t>
  </si>
  <si>
    <t>Friedt, L. R. and W. Gouvier (1989). "Bender Gestalt screening for brain dysfunction in a forensic population." Criminal Justice and Behavior 16(4): 455-464.</t>
  </si>
  <si>
    <t>Friedt 1989</t>
  </si>
  <si>
    <t>Gallagher, A. E., J. L. Carbonell, et al. (2013). "The Evaluation of Mental Health Screening Practices Within a Population of Incarcerated Women." Journal of Correctional Health Care 19(4): 248-257.</t>
  </si>
  <si>
    <t>Gallagher 2013</t>
  </si>
  <si>
    <t>Golding, S. L., R. Roesch, et al. (1984). "Assessment and conceptualization of competency to stand trial: Preliminary data on the Interdisciplinary Fitness Interview." Law and Human Behavior 8(3-4): 321-334.</t>
  </si>
  <si>
    <t>Golding 1984</t>
  </si>
  <si>
    <t>Green, D., B. Rosenfeld, et al. (2013). "New and Improved? A Comparison of the Original and Revised Versions of the Structured Interview of Reported Symptoms." Assessment 20(2): 210-218.</t>
  </si>
  <si>
    <t>Green 2013</t>
  </si>
  <si>
    <t>Gress, C. L. Z., J. O. Anderson, et al. (2013). "Delays in attentional processing when viewing sexual imagery: The development and comparison of two measures." Legal and Criminological Psychology 18(1): 66-82.</t>
  </si>
  <si>
    <t>Gress 2013</t>
  </si>
  <si>
    <t>Grossman, L. S., O. E. Wasyliw, et al. (2002). "Can sex offenders who minimize on the MMPI conceal psychopathology on the Rorschach?" Journal of Personality Assessment 78(3): 484-501.</t>
  </si>
  <si>
    <t>Grossman 2002</t>
  </si>
  <si>
    <t>Grover, B. L. (2011). "The utility of MMPI-2 scores with a correctional population &amp; convicted sex offenders." Psychology 2(6): 638-642.</t>
  </si>
  <si>
    <t>Grover 2011</t>
  </si>
  <si>
    <t>Guthmann, D. R. and D. C. Brenna (1990). "The Personal Experience Inventory: An assessment of the instrument's validity among a delinquent population in Washington State." Journal of Adolescent Chemical Dependency 1(2): 15-24.</t>
  </si>
  <si>
    <t>Guthmann 1990</t>
  </si>
  <si>
    <t>Guy, L. S., N. G. Poythress, et al. (2008). "Correspondence Between Self-Report and Interview-Based Assessments of Antisocial Personality Disorder." Psychological Assessment 20(1): 47-54.</t>
  </si>
  <si>
    <t>Guy 2008</t>
  </si>
  <si>
    <t>Hall, G. C., W. C. Proctor, et al. (1988). "Validity of physiological measures of pedophilic sexual arousal in a sexual offender population." Journal of Consulting and Clinical Psychology 56(1): 118-122.</t>
  </si>
  <si>
    <t>Hall 1988</t>
  </si>
  <si>
    <t>Haywood, T. W., L. S. Grossman, et al. (1994). "Profiling psychological distortion in alleged child molesters." Psychological reports 75(2): 915-927.</t>
  </si>
  <si>
    <t>Haywood 1994</t>
  </si>
  <si>
    <t>Hiller, W., W. Rief, et al. (2002). "Dimensional and categorical approaches to hypochondriasis." Psychological Medicine 32(4): 707-718.</t>
  </si>
  <si>
    <t>Hiller 2002</t>
  </si>
  <si>
    <t>Hoffmann, N. G., D. E. Hunt, et al. (2003). "UNCOPE: A brief substance dependence screen for use with arrestees." Journal of Drug Issues 33(1): 29-44.</t>
  </si>
  <si>
    <t>Hoffman 2003</t>
  </si>
  <si>
    <t>Holland, L. A., S. C. Zolondek, et al. (2000). "Psychometric analysis of the Sexual Interest Cardsort Questionnaire." Sexual abuse : a journal of research and treatment 12(2): 107-122.</t>
  </si>
  <si>
    <t>Holland 2000</t>
  </si>
  <si>
    <t>Holmes, C. B., D. S. Dungan, et al. (1982). "Validity of five MMPI alcoholism scales." Journal of Clinical Psychology 38(3): 661-664.</t>
  </si>
  <si>
    <t>Holmes 1982</t>
  </si>
  <si>
    <t>Howes, R. J. (1998). "Plethysmographic assessment of incarcerated nonsexual offenders: A comparison with rapists." Sexual Abuse: Journal of Research and Treatment 10(3): 183-194.</t>
  </si>
  <si>
    <t>Howes 1998</t>
  </si>
  <si>
    <t>Hunsley, J., R. K. Hanson, et al. (1988). "A summary of the reliability and stability of MMPI scales." Journal of clinical psychology 44(1): 44-46.</t>
  </si>
  <si>
    <t>Hunsley 1988</t>
  </si>
  <si>
    <t>Iverson, G. L., M. D. Franzen, et al. (1995). "Examination of inmates' ability to malinger on the MMPI-2." Psychological Assessment 7(1): 118-121.</t>
  </si>
  <si>
    <t>Iverson 1995</t>
  </si>
  <si>
    <t>Jemelka, R. P., G. A. Wiegand, et al. (1992). "Computerized offender assessment: Validation study." Psychological Assessment 4(2): 138-144.</t>
  </si>
  <si>
    <t>Jemelka 1992</t>
  </si>
  <si>
    <t>Kalichman, S. C., M. C. Henderson, et al. (1992). "Psychometric properties of the Multiphasic Sex Inventory in assessing sex offenders." Criminal Justice and Behavior 19(4): 384-396.</t>
  </si>
  <si>
    <t>Kalichman 1992</t>
  </si>
  <si>
    <t>Knisely, J. S., M. J. Wunsch, et al. (2008). "Prescription Opioid Misuse Index: A brief questionnaire to assess misuse." Journal of Substance Abuse Treatment 35(4): 380-386.</t>
  </si>
  <si>
    <t>Knisely 2008</t>
  </si>
  <si>
    <t>Konstenius, M., H. Larsson, et al. (2015). "An epidemiological study of ADHD, substance use, and comorbid problems in incarcerated women in Sweden." Journal of Attention Disorders 19(1): 44-52.</t>
  </si>
  <si>
    <t>Konstenius 2015</t>
  </si>
  <si>
    <t>Korzec, A., B. A. R. Marij, et al. (2001). "Diagnosing alcoholism in high-risk drinking drivers: Comparing different diagnostic procedures with estimated prevalence of hazardous alcohol use." Alcohol and Alcoholism 36(6): 594-602.</t>
  </si>
  <si>
    <t>Korzec 2001</t>
  </si>
  <si>
    <t>Krisak, J., W. D. Murphy, et al. (1981). "Reliability issues in the penile assessment of incarcerants." Journal of Behavioral Assessment 3(3): 199-207.</t>
  </si>
  <si>
    <t>Krisak 1981</t>
  </si>
  <si>
    <t>Kroner, D. G., T. Kang, et al. (2011). "Reliabilities, validities, and cutoff scores of the depression hopelessness suicide screening form among women offenders." Criminal Justice and Behavior 38(8): 779-795.</t>
  </si>
  <si>
    <t>Kroner 2011</t>
  </si>
  <si>
    <t>Kubiak, S. P., C. J. Boyd, et al. (2005). "The Substance Abuse Treatment Needs of Prisoners: Implementation of an Integrated Statewide Approach." Journal of Offender Rehabilitation 41(2): 1-19.</t>
  </si>
  <si>
    <t>Kubiak 2005</t>
  </si>
  <si>
    <t>Kucharski, L. T. and S. Duncan (2007). "Differentiation of mentally ill criminal defendants from malingerers on the MMPI-2 and PAI." American Journal of Forensic Psychology 25(3): 21-42.</t>
  </si>
  <si>
    <t>Kucharski 2007</t>
  </si>
  <si>
    <t>Lalumiere, M. L. and V. L. Quinsey (1993). "The sensitivity of phallometric measures with rapists." Annals of Sex Research 6(2): 123-138.</t>
  </si>
  <si>
    <t>Langevin, R., P. Wright, et al. (1990). "Use of the MMPI and its derived scales with sex offenders: I. Reliability and validity studies." Annals of Sex Research 3(3): 245-291.</t>
  </si>
  <si>
    <t>Langevin 1990</t>
  </si>
  <si>
    <t>Lanyon, R. I. (2007). "Utility of the psychological screening inventory: A review." Journal of Clinical Psychology 63(3): 283-307.</t>
  </si>
  <si>
    <t>Lanyon 2007</t>
  </si>
  <si>
    <t>Laux, J. M., N. J. Piazza, et al. (2012). "The Substance Abuse Subtle Screening Inventory-3 and stages of change: A screening validity study." Journal of Addictions &amp; Offender Counseling 33(2): 82-92.</t>
  </si>
  <si>
    <t>Laux 2012</t>
  </si>
  <si>
    <t>Lazowski, L. E., F. G. Miller, et al. (1998). "Efficacy of the substance abuse subtle screening inventory-3 (SASSI-3) in identifying substance dependence disorders in clinical settings." Journal of Personality Assessment 71(1): 114-128.</t>
  </si>
  <si>
    <t>Lazowski 1998</t>
  </si>
  <si>
    <t>Leonard, S. (2004). "The development and evaluation of a telepsychiatry service for prisoners." Journal of Psychiatric and Mental Health Nursing 11(4): 461-468.</t>
  </si>
  <si>
    <t>Leonard 2004</t>
  </si>
  <si>
    <t>Leshowitz, B. and J. M. Meyers (1996). "Application of decision theory to DUI assessment." Alcoholism: Clinical and Experimental Research 20(7): 1148-1152.</t>
  </si>
  <si>
    <t>Leshowitz 1996</t>
  </si>
  <si>
    <t>Looman, J. (2000). "Sexual arousal in rapists as measured by two stimulus sets." Sexual Abuse: Journal of Research &amp; Treatment 12(4): 235-248.</t>
  </si>
  <si>
    <t>Looman 2000</t>
  </si>
  <si>
    <t>Lurigio, A. J. and J. A. Swartz (2006). "Mental Illness in Correctional Populations: The Use of Standardized Screening Tools for Further Evaluation or Treatment." Federal Probation 70(2): 29-35.</t>
  </si>
  <si>
    <t>Lurigio 2006</t>
  </si>
  <si>
    <t>MacAndrew, C. (1979). "On the possibility of the psychometric detection of persons who are prone to the abuse of alcohol and other substances." Addictive Behaviors 4(1): 11-20.</t>
  </si>
  <si>
    <t>MacAndrew 1979</t>
  </si>
  <si>
    <t>MacAndrew, C. (1986). "Toward the psychometric detection of substance misuse in young men: The SAP scale." Journal of Studies on Alcohol 47(2): 161-166.</t>
  </si>
  <si>
    <t>MacAndrew 1986</t>
  </si>
  <si>
    <t>Malcolm, P., D. Andrews, et al. (1993). "Discriminant and predictive validity of phallometrically measured sexual age and gender preference." Journal of Interpersonal Violence 8(4): 486-501.</t>
  </si>
  <si>
    <t>Malcolm 1993</t>
  </si>
  <si>
    <t>Marshall, W. L. (2014). "Phallometric assessments of sexual interests: an update." Current psychiatry reports 16(1): 428.</t>
  </si>
  <si>
    <t>Marshall 2014</t>
  </si>
  <si>
    <t>Martin, M. S., A. D. Wamboldt, et al. (2013). "A comparison of scoring models for computerised mental health screening for federal prison inmates." Criminal Behaviour and Mental Health 23(1): 6-17.</t>
  </si>
  <si>
    <t>Mason, J. (2007). "Personality assessment in offenders with mild and moderate intellectual disabilities." The British Journal of Forensic Practice 9(1): 31-39.</t>
  </si>
  <si>
    <t>Study design: case study</t>
  </si>
  <si>
    <t>Mason 2007</t>
  </si>
  <si>
    <t>Mason, J. and G. Murphy (2002). "People with an intellectual disability in the criminal justice system: Developing an assessment tool for measuring prevalence." British Journal of Clinical Psychology 41(3): 315-320.</t>
  </si>
  <si>
    <t>Mason 2002</t>
  </si>
  <si>
    <t>McConaghy, N. (1989). "Validity and ethics of penile circumference measures of sexual arousal: A critical review." Archives of Sexual Behavior 18(4): 357-369.</t>
  </si>
  <si>
    <t>McConaghy 1989</t>
  </si>
  <si>
    <t>Miller, F. G. (1997). "SASSI: Application and assessment for substance-related problems." Journal of Substance Misuse 2(3): 163-166.</t>
  </si>
  <si>
    <t>Miller 1997</t>
  </si>
  <si>
    <t>Miller, H. A. (2004). "Examining the Use of the M-FAST with Criminal Defendants Incompetent to Stand Trial." International Journal of Offender Therapy and Comparative Criminology 48(3): 268-280.</t>
  </si>
  <si>
    <t>Miller 2004</t>
  </si>
  <si>
    <t>Miller, J. D., L. R. Few, et al. (2012). "An examination of the Dirty Dozen measure of psychopathy: A cautionary tale about the costs of brief measures." Psychological Assessment 24(4): 1048-1053.</t>
  </si>
  <si>
    <t>Mills, J. F. and D. G. Kroner (2004). "A New Instrument to Screen for Depression, Hopelessness, and Suicide in Incarcerated Offenders." Psychological Services 1(1): 83-91.</t>
  </si>
  <si>
    <t>Mills 2004</t>
  </si>
  <si>
    <t>Mills, J. F. and D. G. Kroner (2005). "Screening for suicide risk factors in prison inmates: Evaluating the efficiency of the Depression, Hopelessness and Suicide Screening Form (DHS)." Legal and Criminological Psychology 10(1): 1-12.</t>
  </si>
  <si>
    <t>Milner, J. S., J. R. Charlesworth, et al. (1988). "Convergent validity of the Child Abuse Potential Inventory." Journal of Clinical Psychology 44(2): 281-285.</t>
  </si>
  <si>
    <t>Milner 1988</t>
  </si>
  <si>
    <t>Milner, J. S. and W. D. Murphy (1995). "Assessment of child physical and sexual abuse offenders." Family Relations: An Interdisciplinary Journal of Applied Family Studies 44(4): 478-488.</t>
  </si>
  <si>
    <t>Milner 1995</t>
  </si>
  <si>
    <t>Mokros, A., M. Gebhard, et al. (2013). "Computerized Assessment of Pedophilic Sexual Interest Through Self-Report and Viewing Time: Reliability, Validity, and Classification Accuracy of the Affinity Program." Sexual Abuse: Journal of Research and Treatment 25(3): 230-258.</t>
  </si>
  <si>
    <t>Mokros 2013</t>
  </si>
  <si>
    <t>Mokros, A., F. Schilling, et al. (2012). "The Severe Sexual Sadism Scale: cross-validation and scale properties." Psychological assessment 24(3): 764-769.</t>
  </si>
  <si>
    <t>Mokros 2012</t>
  </si>
  <si>
    <t>Mortimer, R. G., L. D. Filkins, et al. (1973). "Psychometric identification of problem drinkers." Quarterly Journal of Studies on Alcohol 34(4-A): 1332-1335.</t>
  </si>
  <si>
    <t>Mortimer 1973</t>
  </si>
  <si>
    <t>Murphy, W. D. and J. M. Peters (1992). "Profiling child sexual abusers: Psychological considerations." Criminal Justice and Behavior 19(1): 24-37.</t>
  </si>
  <si>
    <t>Murphy 1992</t>
  </si>
  <si>
    <t>Nassir Ghaemi, S., C. J. Miller, et al. (2005). "Sensitivity and specificity of a new bipolar spectrum diagnostic scale." Journal of Affective Disorders 84(2-3): 273-277.</t>
  </si>
  <si>
    <t>Nassir Ghaemi 2005</t>
  </si>
  <si>
    <t>Nielssen, O. and S. Misrachi (2005). "Prevalence of psychoses on reception to male prisons in New South Wales." Australian and New Zealand Journal of Psychiatry 39(6): 453-459.</t>
  </si>
  <si>
    <t>Nielssen 2005</t>
  </si>
  <si>
    <t>Nitschke, J., M. Osterheider, et al. (2009). "A cumulative scale of severe sexual sadism." Sexual Abuse: Journal of Research &amp; Treatment 21(3): 262-278.</t>
  </si>
  <si>
    <t>Nitschke 2009</t>
  </si>
  <si>
    <t>Ober, C., K. Dingle, et al. (2013). "Validating a screening tool for mental health and substance use risk in an Indigenous prison population." Drug and Alcohol Review 32(6): 611-617.</t>
  </si>
  <si>
    <t>Ober 2013</t>
  </si>
  <si>
    <t>O'Donohue, W. and E. Letourneau (1992). "The psychometric properties of the penile tumescence assessment of child molesters." Journal of Psychopathology and Behavioral Assessment 14(2): 123-174.</t>
  </si>
  <si>
    <t>O'Donohue 1992</t>
  </si>
  <si>
    <t>O'Donohue, W., E. J. Letourneau, et al. (1997). "Development and preliminary validation of a paraphilic sexual fantasy questionnaire." Sexual Abuse: Journal of Research and Treatment 9(3): 167-178.</t>
  </si>
  <si>
    <t>O'Donohue 1997</t>
  </si>
  <si>
    <t>O'Maille, P. S. and M. A. Fine (1995). "Personality disorder scales for the MMPI-2: An assessment of psychometric properties in a correctional population." Journal of Personality Disorders 9(3): 235-246.</t>
  </si>
  <si>
    <t>O'Maille 1995</t>
  </si>
  <si>
    <t>Otto 1998</t>
  </si>
  <si>
    <t>Otto, R. K., N. G. Poythress, et al. (1998). "Psychometric properties of the MacArthur competence assessment tool- criminal adjudication." Psychological Assessment 10(4): 435-443.</t>
  </si>
  <si>
    <t>Panton, J. H. (1972). "A validity study of three MMPI scales measuring alcoholism." Correctional Psychologist 5(3): 160-166.</t>
  </si>
  <si>
    <t>Panton 1972</t>
  </si>
  <si>
    <t>Panton, J. H. and R. C. Brisson (1971). "Characteristics associated with drug abuse within a state prison population." Corrective Psychiatry &amp; Journal of Social Therapy 17(4): 3-33.</t>
  </si>
  <si>
    <t>Panton 1971</t>
  </si>
  <si>
    <t>Patry, M. W., P. R. Magaletta, et al. (2011). "Establishing the validity of the personality assessment inventory drug and alcohol scales in a corrections sample." Assessment 18(1): 50-59.</t>
  </si>
  <si>
    <t>Patry 2011</t>
  </si>
  <si>
    <t>Pechorro, P., J. Maroco, et al. (2013). "Validation of the portuguese version of the antisocial process screening device-self-report with a focus on delinquent behavior and behavior problems." International journal of offender therapy and comparative criminology 57(1): 112-126.</t>
  </si>
  <si>
    <t>Pechorro 2013</t>
  </si>
  <si>
    <t>Perez, D. M. and E. D. Wish (2011). "Gender differences in the validity of the substance abuse subtle screening inventory--3 (SASSI-3) with a criminal justice population." International journal of offender therapy and comparative criminology 55(3): 476-491.</t>
  </si>
  <si>
    <t>Perez 2011</t>
  </si>
  <si>
    <t>Peters, R. H., P. E. Greenbaum, et al. (2000). "Effectiveness of screening instruments in detecting substance use disorders among prisoners." Journal of Substance Abuse Treatment 18(4): 349-358.</t>
  </si>
  <si>
    <t>Peters 2000</t>
  </si>
  <si>
    <t>Phillips, T. R., M. Sellbom, et al. (2014). "Further development and construct validation of MMPI-2-RF indices of global psychopathy, fearless-dominance, and impulsive-antisociality in a sample of incarcerated women." Law and human behavior 38(1): 34-46.</t>
  </si>
  <si>
    <t>Phillips 2014</t>
  </si>
  <si>
    <t>Pluck, G., C. Sirdifield, et al. (2012). "Screening for personality disorder in probationers: Validation of the Standardised Assessment of Personality-Abbreviated Scale (SAPAS)." Personality and Mental Health 6(1): 61-68.</t>
  </si>
  <si>
    <t>Pluck 2012</t>
  </si>
  <si>
    <t>Ponseti, J., O. Granert, et al. (2012). "Assessment of pedophilia using hemodynamic brain response to sexual stimuli." Archives of General Psychiatry 69(2): 187-194.</t>
  </si>
  <si>
    <t>No mention of CJS, self-referred peadophiles as opposed to sex offenders</t>
  </si>
  <si>
    <t>Ponseti 2012</t>
  </si>
  <si>
    <t>Poythress, N. G., K. S. Douglas, et al. (2006). "Internal consistency reliability of the self-report antisocial process screening device." Assessment 13(1): 107-113.</t>
  </si>
  <si>
    <t>Poythress 2006</t>
  </si>
  <si>
    <t>Price, S. A., A. R. Beech, et al. (2013). "Measuring deviant sexual interest using the emotional Stroop task." Criminal Justice and Behavior 40(9): 970-987.</t>
  </si>
  <si>
    <t>Price 2013</t>
  </si>
  <si>
    <t>Price, S. A. and R. Hanson (2007). "A modified Stroop task with sexual offenders: Replication of a study." Journal of Sexual Aggression 13(3): 203-216.</t>
  </si>
  <si>
    <t>Price 2007</t>
  </si>
  <si>
    <t>Proctor, S. L. and N. G. Hoffmann (2012). "A brief alternative for identifying alcohol use disorders." Substance use &amp; misuse 47(7): 847-860.</t>
  </si>
  <si>
    <t>Proctor 2012</t>
  </si>
  <si>
    <t>Raine, A. (1986). "Psychopathy, schizoid personality and borderline/schizotypal personality disorders." Personality and Individual Differences 7(4): 493-501.</t>
  </si>
  <si>
    <t>Raine 1986</t>
  </si>
  <si>
    <t>Raine, A. (1987). "Validation of schizoid personality scales using indices of schizotypal and borderline personality disorder in a criminal population." British Journal of Clinical Psychology 26(4): 305-309.</t>
  </si>
  <si>
    <t>Raine 1987</t>
  </si>
  <si>
    <t>Rockwell, P. and M. Dunham (2006). "The Utility of the Formal Elements Art Therapy Scale in Assessment for Substance Use Disorder." Art Therapy 23(3): 104-111.</t>
  </si>
  <si>
    <t>Rockwell 2006</t>
  </si>
  <si>
    <t>Romeva, G. E., L. G. Rubio, et al. (2010). "Clinical validation of the CANFOR scale (Camberwell Assessment of Need-Forensic version) for the needs assessment of people with mental health problems in the forensic services." Actas espanolas de psiquiatria 38(3): 129-137.</t>
  </si>
  <si>
    <t>CANFOR</t>
  </si>
  <si>
    <t>Ruff, C. F., J. L. Ayers, et al. (1977). "The Watson and the Hovey MMPI scales: do they measure organicity or "functional" psychopathology?" Journal of Clinical Psychology 33(3): 732-734.</t>
  </si>
  <si>
    <t>Romeva 2010</t>
  </si>
  <si>
    <t>Ruff 1977</t>
  </si>
  <si>
    <t>Schroeder, M. L., K. G. Schroeder, et al. (1983). "Generalizability of a checklist for assessment of psychopathy." Journal of Consulting and Clinical Psychology 51(4): 511-516.</t>
  </si>
  <si>
    <t>Schroeder 1983</t>
  </si>
  <si>
    <t>Schut, B. H., R. R. Hutzell, et al. (1983). "Further evaluation of the CPI Repeated Item Short Form." Journal of Clinical Psychology 39(1): 67-70.</t>
  </si>
  <si>
    <t>Schut 1983</t>
  </si>
  <si>
    <t>Sellbom, M. and R. M. Bagby (2008). "Validity of the MMPI-2-RF (Restructured Form) L-r and K-r Scales in Detecting Underreporting in Clinical and Nonclinical Samples." Psychological Assessment 20(4): 370-376.</t>
  </si>
  <si>
    <t>Sellbom 2008a</t>
  </si>
  <si>
    <t>Sellbom, M., Y. S. Ben-Porath, et al. (2008). "Predictive validity of the MMPI-2 Restructured Clinical (RC) scales in a batterers' intervention program." Journal of Personality Assessment 90(2): 129-135.</t>
  </si>
  <si>
    <t>Seto, M. C. (2001). "The value of phallometry in the assessment of male sex offenders." Journal of Forensic Psychology Practice 1(2): 65-75.</t>
  </si>
  <si>
    <t>Shearer, R. A. and C. R. Carter (1999). "Screening and assessing substance-abusing offenders: Quantity and quality." Federal Probation 63(1): 30-34.</t>
  </si>
  <si>
    <t>Shearer 1999</t>
  </si>
  <si>
    <t>Sheppard, C., E. Ricca, et al. (1972). "Cross-validation of a heroin addiction scale from the Minnesota Multiphasic Personality Inventory." The Journal of Psychology: Interdisciplinary and Applied 81(2): 263-268.</t>
  </si>
  <si>
    <t>Sheppard 1972</t>
  </si>
  <si>
    <t>Sherman, L. G. and P. C. Morschauser (1989). "Screening for suicide risk in inmates." Psychiatric Quarterly 60(2): 119-138.</t>
  </si>
  <si>
    <t>Sherman 1989</t>
  </si>
  <si>
    <t>Sloan, I. J. J., M. R. Bodapati, et al. (2004). "Respondent misreporting of drug use in self-reports: Social desirability and other correlates." Journal of Drug Issues 34(2): 269-292.</t>
  </si>
  <si>
    <t>Sloan 2004</t>
  </si>
  <si>
    <t>Slobogin, C., G. B. Melton, et al. (1984). "The feasibility of a brief evaluation of mental state at the time of the offense." Law and Human Behavior 8(3-4): 305-320.</t>
  </si>
  <si>
    <t>Slobogin 1984</t>
  </si>
  <si>
    <t>Sondenaa, E., K. Rasmussen, et al. (2008). "The prevalence and nature of intellectual disability in Norwegian prisons." Journal of Intellectual Disability Research 52(12): 1129-1137.</t>
  </si>
  <si>
    <t>Sondenaa 2008</t>
  </si>
  <si>
    <t>Spaans, M., T. Rinne, et al. (2015). "The DAPP-SF as a screener for personality disorder in a forensic setting." Journal of Personality Assessment 97(2): 172-181.</t>
  </si>
  <si>
    <t>Spaans 2015</t>
  </si>
  <si>
    <t>Stanley, J. H., D. B. Wygant, et al. (2013). "Elaborating on the construct validity of the Triarchic Psychopathy Measure in a criminal offender sample." Journal of personality assessment 95(4): 343-350.</t>
  </si>
  <si>
    <t>Stanley 2013</t>
  </si>
  <si>
    <t>Suris, A., T. Kashner, et al. (2001). "Validation of the Inventory of Depressive Symptomatology (IDS) in cocaine dependent inmates." Journal of Offender Rehabilitation 32(4): 15-30.</t>
  </si>
  <si>
    <t>Suris 2001</t>
  </si>
  <si>
    <t>Swanson, S. C., D. I. Templer, et al. (1995). "Development of a three-scale MMPI: The MMPI-TRI." Journal of Clinical Psychology 51(3): 361-373.</t>
  </si>
  <si>
    <t>Swanson 1995</t>
  </si>
  <si>
    <t>Swartz, J. A. (1998). "Adapting and using the Substance Abuse Subtle Screening Inventory-2 with criminal justice offenders: Preliminary results." Criminal Justice and Behavior 25(3): 344-365.</t>
  </si>
  <si>
    <t>Swartz 1998</t>
  </si>
  <si>
    <t>Talina, M., S. Thomas, et al. (2013). "CANFOR Portuguese version: Validation study." BMC Psychiatry 13(157).</t>
  </si>
  <si>
    <t>Talina 2013</t>
  </si>
  <si>
    <t>Taylor, J. L. and R. W. Novaco (2013). "A brief screening instrument for emotionally unstable and dissocial personality disorder in male offenders with intellectual disabilities." Research in Developmental Disabilities 34(1): 546-553.</t>
  </si>
  <si>
    <t>Taylor 2013</t>
  </si>
  <si>
    <t>To, W. T., S. Vanheule, et al. (2015). "Screening for intellectual disability in persons with a substance abuse problem: Exploring the validity of the Hayes Ability Screening Index in a Dutch-speaking sample." Research in Developmental Disabilities 36: 498-504.</t>
  </si>
  <si>
    <t>To 2015</t>
  </si>
  <si>
    <t>Ullrich, S., D. Deasy, et al. (2008). "Detecting personality disorders in the prison population of England and Wales: Comparing case identification using the SCID-II screen and the SCID-II clinical interview." Journal of Forensic Psychiatry and Psychology 19(3): 301-322.</t>
  </si>
  <si>
    <t>Ullrich 2008</t>
  </si>
  <si>
    <t>Ursprung, A. W. and P. M. Hayman (1983). "Measurement of adaptive behavior in prison environments." Rehabilitation Psychology 28(4): 217-229.</t>
  </si>
  <si>
    <t>Uzieblo, K., J. Winter, et al. (2012). "Intelligent diagnosing of intellectual disabilities in offenders: food for thought." Behavioral Sciences &amp; the Law 30(1): 28-48.</t>
  </si>
  <si>
    <t>Uzieblo 2012</t>
  </si>
  <si>
    <t>Venables, N. C. and C. J. Patrick (2012). "Validity of the Externalizing Spectrum Inventory in a criminal offender sample: Relations with disinhibitory psychopathology, personality, and psychopathic features." Psychological Assessment 24(1): 88-100.</t>
  </si>
  <si>
    <t>Venables 2012</t>
  </si>
  <si>
    <t>Vieweg, B. W. and J. L. Hedlund (1984). "Psychological screening inventory: A comprehensive review." Journal of Clinical Psychology 40(6): 1382-1393.</t>
  </si>
  <si>
    <t>Vieweg 1984</t>
  </si>
  <si>
    <t>Walters, G. D. (1986). "Screening for psychopathology in groups of black and white prison inmates by means of the MMPI." Journal of personality assessment 50(2): 257-264.</t>
  </si>
  <si>
    <t>Walters 1986</t>
  </si>
  <si>
    <t>Walters, G. D. and M. D. Geyer (2005). "Construct validity of the psychological inventory of criminal thinking styles in relationship to the PAI, disciplinary adjustment, and program completion." Journal of Personality Assessment 84(3): 252-260.</t>
  </si>
  <si>
    <t>Wickersham, J. A., M. M. Azar, et al. (2015). "Validation of a brief measure of opioid dependence: The Rapid Opioid Dependence Screen (RODS)." Journal of Correctional Health Care 21(1): 12-26.</t>
  </si>
  <si>
    <t>Wickersham 2015</t>
  </si>
  <si>
    <t>Wish, E. D., K. R. Petronis, et al. (2002). "CADS: Two short screeners for cocaine and heroin dependence among arrestees." Journal of Drug Issues 32(3): 907-920.</t>
  </si>
  <si>
    <t>Wish 2002</t>
  </si>
  <si>
    <t>Wormith, J. (1986). "Assessing deviant sexual arousal: Physiological and cognitive aspects." Advances in Behaviour Research &amp; Therapy 8(3): 101-137.</t>
  </si>
  <si>
    <t>Wormith 1986</t>
  </si>
  <si>
    <t>Yacoubian Jr, G. S. (2000). "Reassessing the need for urinalysis as a validation technique." Journal of Drug Issues 30(2): 323-334.</t>
  </si>
  <si>
    <t>Yacoubian 2000</t>
  </si>
  <si>
    <t>Yacoubian Jr, G. S. (2003). "Does the calendar method enhance drug use reporting among Portland arrestees?" Journal of Substance Use 8(1): 27-32.</t>
  </si>
  <si>
    <t>Yacoubian 2003</t>
  </si>
  <si>
    <t>Zager, L. D. and E. I. Megargee (1981). "Seven MMPI alcohol and drug abuse scales: an empirical investigation of their interrelationships, convergent and discriminant validity, and degree of racial bias." Journal of personality and social psychology 40(3): 532-544.</t>
  </si>
  <si>
    <t>Zager 1981</t>
  </si>
  <si>
    <t>Amoureus, M. P., A. A. van den Hurk, et al. (1994). "The Addiction Severity Index in penitentiaries." International Journal of Offender Therapy and Comparative Criminology 38(4): 309-318.</t>
  </si>
  <si>
    <t>Arkowitz, S. and J. Vess (2003). "An evaluation of the Bumby RAPE and MOLEST scales as measures of cognitive distortions with civilly committed sexual offenders." Sexual Abuse: Journal of Research &amp; Treatment 15(4): 237-249.</t>
  </si>
  <si>
    <t>Arkowitz 2003</t>
  </si>
  <si>
    <t>Babchishin, K. M., K. L. Nunes, et al. (2013). "The Validity of Implicit Association Test (IAT) measures of sexual attraction to children: a meta-analysis." Archives of sexual behavior 42(3): 487-499.</t>
  </si>
  <si>
    <t>Babchishin 2013 SR</t>
  </si>
  <si>
    <t>Brochu, S. and L. Guyon (1995). "An Addiction Severity Index for inmates." International Medical Journal 2(1): 54-58.</t>
  </si>
  <si>
    <t>Brochu 1995</t>
  </si>
  <si>
    <t>Fazel, S., G. Sjostedt, et al. (2010). "Sexual offending in women and psychiatric disorder: a national case-control study." Archives of sexual behavior 39(1): 161-167.</t>
  </si>
  <si>
    <t>Fazel 2010</t>
  </si>
  <si>
    <t>Possibly wrong reason - study not relevant, description of female sex offenders</t>
  </si>
  <si>
    <t>Fitzpatrick, R., J. Chambers, et al. (2010). "A systematic review of outcome measures used in forensic mental health research with consensus panel opinion." Health Technology Assessment 14(18): 1-108.</t>
  </si>
  <si>
    <t>Fitzpatrick 2010 SR</t>
  </si>
  <si>
    <t>Banse, R., A. F. Schmidt, et al. (2010). "Indirect measures of sexual interest in child sex offenders: A multimethod approach." Criminal Justice and Behavior 37(3): 319-335.</t>
  </si>
  <si>
    <t>Banse 2010</t>
  </si>
  <si>
    <t>Fromberger, P., K. Jordan, et al. (2012). "Diagnostic Accuracy of Eye Movements in Assessing Pedophilia." Journal of Sexual Medicine 9(7): 1868-1882.</t>
  </si>
  <si>
    <t>Fromberger 2012</t>
  </si>
  <si>
    <t>Gannon, T. A. and D. L. Polaschek (2005). "Do child molesters deliberately fake good on cognitive distortion questionnaires? An information processing-based investigation." Sexual Abuse: Journal of Research &amp; Treatment 17(2): 183-200.</t>
  </si>
  <si>
    <t>Gannon 2005</t>
  </si>
  <si>
    <t>Gokalsing, E., P. H. Robert, et al. (2000). "Evaluation of the supervisory system in elderly subjects with and without disinhibition." European Psychiatry 15(7): 407-415.</t>
  </si>
  <si>
    <t>Gokalsing 2000</t>
  </si>
  <si>
    <t>Hempel, I. S., N. M. L. Buck, et al. (2013). "Unraveling Sexual Associations in Contact and Noncontact Child Sex Offenders Using the Single Category - Implicit Association Test." Sexual Abuse: Journal of Research and Treatment 25(5): 444-460.</t>
  </si>
  <si>
    <t>Hempel 2013</t>
  </si>
  <si>
    <t>Hodgins, D. C. and L. O. Lightfoot (1989). "The use of the Alcohol Dependence Scale with incarcerated male offenders." International Journal of Offender Therapy and Comparative Criminology 33(1): 59-67.</t>
  </si>
  <si>
    <t>Hodgins 1989</t>
  </si>
  <si>
    <t>Hoge, S. K., R. J. Bonnie, et al. (1997). "The MacArthur adjudicative competence study: Development and validation of a research instrument." Law and Human Behavior 21(2): 141-179.</t>
  </si>
  <si>
    <t>Hoge 1997</t>
  </si>
  <si>
    <t>Kingston, D. A., P. Firestone, et al. (2007). "The utility of the diagnosis of pedophilia: a comparison of various classification procedures." Archives of Sexual Behavior 36(3): 423-436.</t>
  </si>
  <si>
    <t>Kingston 2007</t>
  </si>
  <si>
    <t>Knight, R. A. and D. D. Cerce (1999). "Validation and revision of the multidimensional assessment of sex and aggression." Psychologica Belgica 39(2-3): 135-161.</t>
  </si>
  <si>
    <t>Knight 1999</t>
  </si>
  <si>
    <t>Kosson, D. S., R. Blackburn, et al. (2008). "Assessing interpersonal aspects of schizoid personality disorder: Preliminary validation studies." Journal of Personality Assessment 90(2): 185-196.</t>
  </si>
  <si>
    <t>Kosson 2008</t>
  </si>
  <si>
    <t>Kroner, D. G. and J. R. Reddon (1996). "Factor structure of the Basic Personality Inventory with incarcerated offenders." Journal of Psychopathology and Behavioral Assessment 18(3): 275-284.</t>
  </si>
  <si>
    <t>Kroner 1996</t>
  </si>
  <si>
    <t>Kucharski, L., P. Tang, et al. (2007). "Detecting denial of severe psychiatric disorder: An MMPI-2 investigation of criminal defendants." The International Journal of Forensic Mental Health 6(2): 145-152.</t>
  </si>
  <si>
    <t>Langevin, R., R. A. Lang, et al. (1989). "Identifying violence-proneness in sex offenders." Annals of Sex Research 2(1): 48-66.</t>
  </si>
  <si>
    <t>Langevin 1989</t>
  </si>
  <si>
    <t>Letourneau, E. J. (2002). "A comparison of objective measures of sexual arousal and interest: visual reaction time and penile plethysmography." Sexual abuse : a journal of research and treatment 14(3): 207-223.</t>
  </si>
  <si>
    <t>Lindsay, W. R., E. Whitefleld, et al. (2007). "An assessment for attitudes consistent with sexual offending for use with offenders with intellectual disabilities." Legal and Criminological Psychology 12(1): 55-68.</t>
  </si>
  <si>
    <t>Lindsay 2007</t>
  </si>
  <si>
    <t>Mann, R. E., D. B. Rootman, et al. (2006). "Assessing consequences of alcohol and drug abuse in a drinking driving population." Drugs: Education, Prevention &amp; Policy 13(4): 313-326.</t>
  </si>
  <si>
    <t>Mann 2006</t>
  </si>
  <si>
    <t>Nitschke, J., A. Mokros, et al. (2013). "Sexual sadism: current diagnostic vagueness and the benefit of behavioral definitions." International journal of offender therapy and comparative criminology 57(12): 1441-1453.</t>
  </si>
  <si>
    <t>Nitschke 2013</t>
  </si>
  <si>
    <t>Pankow, J., D. Simpson, et al. (2012). "Examining concurrent validity and predictive utility for the Addiction Severity Index and Texas Christian University (TCU) short forms." Journal of Offender Rehabilitation 51(1-2): 78-95.</t>
  </si>
  <si>
    <t>Pankow 2012</t>
  </si>
  <si>
    <t>Patry, M. W. and P. R. Magaletta (2015). "Measuring suicidality using the Personality Assessment Inventory: A convergent validity study with federal inmates." Assessment 22(1): 36-45.</t>
  </si>
  <si>
    <t>Patry 2015</t>
  </si>
  <si>
    <t>Sacks, J. Y., K. McKendrick, et al. (2007). "Measuring offender progress in treatment using the Client Assessment Inventory." Criminal Justice and Behavior 34(9): 1131-1142.</t>
  </si>
  <si>
    <t>Sacks 2007</t>
  </si>
  <si>
    <t>Schneider, S. L. and R. C. Wright (2001). "The FoSOD: A measurement tool for reconceptualizing the role of denial in child molesters." Journal of Interpersonal Violence 16(6): 545-564.</t>
  </si>
  <si>
    <t>Schneider 2001</t>
  </si>
  <si>
    <t>Seto, M. C. and M. L. Lalumiere (2001). "A brief screening scale to identify pedophilic interests among child molesters." Sexual Abuse: Journal of Research and Treatment 13(1): 15-25.</t>
  </si>
  <si>
    <t>Seto 2001b</t>
  </si>
  <si>
    <t>Seto 2001a</t>
  </si>
  <si>
    <t>Shelton, D. and S. Wakai (2015). "Development of an assessment of functioning scale for prison environments." Issues in Mental Health Nursing 36(1): 60-67.</t>
  </si>
  <si>
    <t>Shelton 2015</t>
  </si>
  <si>
    <t>Simon, M. J. (2007). "Performance of mentally retarded forensic patients on the Test of Memory Malingering." Journal of Clinical Psychology 63(4): 339-344.</t>
  </si>
  <si>
    <t>Simon 2007</t>
  </si>
  <si>
    <t>Talbot, T. J. and P. E. Langdon (2006). "A revised sexual knowledge assessment tool for people with intellectual disabilities: Is sexual knowledge related to sexual offending behaviour?" Journal of Intellectual Disability Research 50(7): 523-531.</t>
  </si>
  <si>
    <t>Talbot 2006</t>
  </si>
  <si>
    <t>Walters, G. (2001). "State-trait anxiety and existential fear: An empirical analysis." Personality and Individual Differences 30(8): 1345-1352.</t>
  </si>
  <si>
    <t>Walters 2001</t>
  </si>
  <si>
    <t>Walters, G. D. (1994). "Discriminating between high and low volume substance abusers by means of the Drug Lifestyle Screening Interview." The American Journal of Drug and Alcohol Abuse 20(1): 19-33.</t>
  </si>
  <si>
    <t>Walters 1994</t>
  </si>
  <si>
    <t>Walters, G. D., A. Deming, et al. (2009). "Assessing criminal thinking in male sex offenders with the Psychological Inventory of Criminal Thinking Styles." Criminal Justice and Behavior 36(10): 1025-1036.</t>
  </si>
  <si>
    <t>Walters, G. D. and M. D. Geyer (2007). "The PICTS Fear-of-Change Scale construct and predictive validity." The Prison Journal 87(2): 211-226.</t>
  </si>
  <si>
    <t>Watanabe, T., Y. Ogai, et al. (2009). "Assessment of Japanese stimulant control law offenders using the Addiction Severity Index--Japanese version: comparison with patients in treatment settings." International Journal of Environmental Research &amp; Public Health [Electronic Resource] 6(12): 3056-3069.</t>
  </si>
  <si>
    <t>Watanabe 2009</t>
  </si>
  <si>
    <t>Webster, S. D., R. E. Mann, et al. (2007). "Further validation of the short self-esteem scale with sexual offenders." Legal and Criminological Psychology 12(2): 207-216.</t>
  </si>
  <si>
    <t>Webster 2007</t>
  </si>
  <si>
    <t>Wilson, R. J. (1999). "Emotional congruence in sexual offenders against children." Sexual Abuse: Journal of Research and Treatment 11(1): 33-48.</t>
  </si>
  <si>
    <t>Wilson 1999</t>
  </si>
  <si>
    <t>Abracen, J. and J. Looman (2005). "Developments in the assessment and treatment of sexual offenders: Looking backward with a view to the future." Journal of Interpersonal Violence 20(1): 12-19.</t>
  </si>
  <si>
    <t>Abracen 2005</t>
  </si>
  <si>
    <t>Allan, A., D. Dawson, et al. (2006). "Prediction of the risk of male sexual reoffending in Australia." Australian Psychologist 41(1): 60-68.</t>
  </si>
  <si>
    <t>Allan 2006</t>
  </si>
  <si>
    <t>Allan, M., R. C. Grace, et al. (2007). "Psychometric assessment of dynamic risk factors for child molesters." Sexual Abuse: Journal of Research and Treatment 19(4): 347-367.</t>
  </si>
  <si>
    <t>Allan 2007</t>
  </si>
  <si>
    <t>Alterman, A. I., G. B. Bovasso, et al. (2001). "A comparison of the predictive validity of four sets of baseline ASI summary indices." Psychology of Addictive Behaviors 15(2): 159-162.</t>
  </si>
  <si>
    <t>Alterman 2001</t>
  </si>
  <si>
    <t>Anderson, B. J., R. W. Snow, et al. (2000). "Comparing the predictive validity of DUI risk screening instruments: Development of validation standards." Addiction 95(6): 915-929.</t>
  </si>
  <si>
    <t>Anderson 2000</t>
  </si>
  <si>
    <t>Andrews, D. A., L. Guzzo, et al. (2012). "Are the major risk/need factors predictive of both female and male reoffending?: a test with the eight domains of the level of service/case management inventory." International journal of offender therapy and comparative criminology 56(1): 113-133.</t>
  </si>
  <si>
    <t>Andrews 2012</t>
  </si>
  <si>
    <t>Babchishin, K. M., J. Blais, et al. (2012). "Do static risk factors predict differently for Aboriginal sex offenders? A multi-site comparison using the original and revised static-99 and static-2002 scales." Canadian Journal of Criminology and Criminal Justice 54(1): 1-43.</t>
  </si>
  <si>
    <t>Babchishin 2012</t>
  </si>
  <si>
    <t>Babchishin, K. M., R. K. Hanson, et al. (2012). "Even Highly Correlated Measures Can Add Incrementally to Predicting Recidivism Among Sex Offenders." Assessment 19(4): 442-461.</t>
  </si>
  <si>
    <t>Bani-Yaghoub, M., J. P. Fedoroff, et al. (2010). "A time series modeling approach in risk appraisal of violent and sexual recidivism." Law and human behavior 34(5): 349-366.</t>
  </si>
  <si>
    <t>Bani-Yaghoub 2010</t>
  </si>
  <si>
    <t>Barbaree, H. E., C. M. Langton, et al. (2008). "Predicting recidivism in sex offenders using the SVR-20: The contribution of age-at-release." The International Journal of Forensic Mental Health 7(1): 47-64.</t>
  </si>
  <si>
    <t>Barbaree 2008</t>
  </si>
  <si>
    <t>Barnett, G. D., H. C. Wakeling, et al. (2010). "An examination of the predictive validity of the Risk Matrix 2000 in England and Wales." Sexual Abuse: Journal of Research and Treatment 22(4): 443-470.</t>
  </si>
  <si>
    <t>Barnett 2010</t>
  </si>
  <si>
    <t>Bauer, A., P. Rosca, et al. (2003). "Dangerousness and risk assessment: the state of the art." The Israel journal of psychiatry and related sciences 40(3): 182-190.</t>
  </si>
  <si>
    <t>Bauer 2003</t>
  </si>
  <si>
    <t>Bayer, B. M., J. L. Bonta, et al. (1985). "The P{d} subscales: An empirical evaluation." Journal of Clinical Psychology 41(6): 780-788.</t>
  </si>
  <si>
    <t>Bayer 1985</t>
  </si>
  <si>
    <t>Beauregard, E. and T. Mieczkowski (2009). "Testing the predictive utility of the STATIC-99: A Bayes analysis." Legal and Criminological Psychology 14(2): 187-200.</t>
  </si>
  <si>
    <t>Beauregard 2009</t>
  </si>
  <si>
    <t>Beech, A., C. Friendship, et al. (2002). "The relationship between static and dynamic risk factors and reconviction in a sample of U.K. child abusers." Sexual abuse : a journal of research and treatment 14(2): 155-167; discussion 195-197.</t>
  </si>
  <si>
    <t>Beech 2002</t>
  </si>
  <si>
    <t>Beggs, S. M. and R. C. Grace (2010). "Assessment of dynamic risk factors: An independent validation study of the violence risk scale: Sexual offender version." Sexual Abuse: Journal of Research and Treatment 22(2): 234-251.</t>
  </si>
  <si>
    <t>Beggs 2010</t>
  </si>
  <si>
    <t>Beggs, S. M. and R. C. Grace (2011). "Treatment gain for sexual offenders against children predicts reduced recidivism: A comparative validity study." Journal of Consulting and Clinical Psychology 79(2): 182-192.</t>
  </si>
  <si>
    <t>Beggs 2011</t>
  </si>
  <si>
    <t>Belfrage, H. (1998). "Making risk predictions without an instrument. Three years' experience of the new Swedish law on mentally disordered offenders." International Journal of Law &amp; Psychiatry 21(1): 59-64.</t>
  </si>
  <si>
    <t>Belfrage 1998</t>
  </si>
  <si>
    <t>Bench, L. L. and T. D. Allen (2013). "Assessing sex offender recidivism using multiple measures: A longitudinal analysis." The Prison Journal 93(4): 411-428.</t>
  </si>
  <si>
    <t>Bench 2013</t>
  </si>
  <si>
    <t>Bengtson, S. (2008). "Is newer better? A cross-validation of the Static-2002 and the Risk Matrix 2000 in a Danish sample of sexual offenders." Psychology, Crime &amp; Law 14(2): 85-106</t>
  </si>
  <si>
    <t>Bengtson 2008</t>
  </si>
  <si>
    <t>Bengtson, S. and N. Langstrom (2007). "Unguided clinical and actuarial assessment of re-offending risk: A direct comparison with sex offenders in Denmark." Sexual Abuse: Journal of Research and Treatment 19(2): 135-153.</t>
  </si>
  <si>
    <t>Bengtson 2007</t>
  </si>
  <si>
    <t>Bishop, N. (2011). "Predicting multiple DUI offenders using the Florida DRI." Substance Use &amp; Misuse 46(5): 696-703.</t>
  </si>
  <si>
    <t>Bishop 2011a</t>
  </si>
  <si>
    <t>Bishop, N. J. (2011). "Predicting rapid DUI recidivism using the Driver Risk Inventory on a state-wide sample of Floridian DUI offenders." Drug and Alcohol Dependence 118(2-3): 423-429.</t>
  </si>
  <si>
    <t>Bishop 2011b</t>
  </si>
  <si>
    <t>Bjorkly, S. (1993). "Scale for the Prediction of Aggression and Dangerousness in Psychotic Patients: An introduction." Psychological Reports 73(3, Pt 2): 1363-1377.</t>
  </si>
  <si>
    <t>Bjorkly 1993</t>
  </si>
  <si>
    <t>Blacker, J., A. R. Beech, et al. (2011). "The assessment of dynamic risk and recidivism in a sample of special needs sexual offenders." Psychology, Crime &amp; Law 17(1): 75-92.</t>
  </si>
  <si>
    <t>Blacker 2011</t>
  </si>
  <si>
    <t>Blair, P. R., D. K. Marcus, et al. (2008). "Is there an allegiance effect for assessment instruments? Actuarial risk assessment as an exemplar." Clinical Psychology: Science and Practice 15(4): 346-360.</t>
  </si>
  <si>
    <t>Boccaccini, M. T., D. C. Murrie, et al. (2009). "Field validity of the STATIC-99 and MnSOST-R among sex offenders evaluated for civil commitment as sexually violent predators." Psychology, Public Policy, and Law 15(4): 278-314.</t>
  </si>
  <si>
    <t>Boccaccini 2009</t>
  </si>
  <si>
    <t>Boccaccini, M. T., D. C. Murrie, et al. (2010). "Predicting recidivism with the Personality Assessment Inventory in a sample of sex offenders screened for civil commitment as sexually violent predators." Psychological Assessment 22(1): 142-148.</t>
  </si>
  <si>
    <t>Boccaccini 2010</t>
  </si>
  <si>
    <t>Boccaccini, M. T., K. A. Rufino, et al. (2013). "Personality assessment inventory scores as predictors of misconduct among sex offenders civilly committed as sexually violent predators." Psychological Assessment 25(4): 1390-1395.</t>
  </si>
  <si>
    <t>Boccaccini 2013</t>
  </si>
  <si>
    <t>Boer, D. P., S. Tough, et al. (2004). "Assessment of Risk Manageability of Intellectually Disabled Sex Offenders." Journal of Applied Research in Intellectual Disabilities 17(4): 275-283.</t>
  </si>
  <si>
    <t>Boer 2004</t>
  </si>
  <si>
    <t>Bonta, J., J. Blais, et al. (2014). "A theoretically informed meta-analysis of the risk for general and violent recidivism for mentally disordered offenders." Aggression and Violent Behavior 19(3): 278-287.</t>
  </si>
  <si>
    <t>Bonta 2014</t>
  </si>
  <si>
    <t>Bonta, J., C. LaPrairie, et al. (1997). "Risk prediction and re-offending: Aboriginal and non-aboriginal offenders." Canadian Journal of Criminology 39(2): 127-144.</t>
  </si>
  <si>
    <t>Bonta 1997</t>
  </si>
  <si>
    <t>Bovasso, G. B., A. I. Alterman, et al. (2002). "The prediction of violent and nonviolent criminal behavior in a methadone maintenance population." Journal of Personality Disorders 16(4): 360-373.</t>
  </si>
  <si>
    <t>Bovasso 2002</t>
  </si>
  <si>
    <t>Brinkley, C. A., P. M. Diamond, et al. (2008). "Cross-validation of Levenson's psychopathy scale in a sample of federal female inmates." Assessment 15(4): 464-482.</t>
  </si>
  <si>
    <t>Brinkley 2008</t>
  </si>
  <si>
    <t>Brouillette-Alarie, S. and J. Proulx (2013). "Predictive validity of the Static-99R and its dimensions." Journal of Sexual Aggression 19(3): 311-328.</t>
  </si>
  <si>
    <t>Brouilette-Alarie 2013</t>
  </si>
  <si>
    <t>Browne, K. D., L. Foreman, et al. (1998). "Predicting treatment drop-out in sex offenders." Child Abuse Review 7(6): 402-419.</t>
  </si>
  <si>
    <t>Browne 1998</t>
  </si>
  <si>
    <t>Buchanan, A. (1998). "Criminal conviction after discharge from special (high security) hospital: Incidence in the first 10 years." British Journal of Psychiatry 172(JUNE): 472-476.</t>
  </si>
  <si>
    <t>Buchanan 1998</t>
  </si>
  <si>
    <t>Buchanan, A. and M. Leese (2001). "Detention of people with dangerous severe personality disorders: A systematic review." Lancet 358(9297): 1955-1959.</t>
  </si>
  <si>
    <t>Buchanan 2001 SR</t>
  </si>
  <si>
    <t>Cale, J. and P. Lussier (2012). "Merging developmental and criminal career perspectives: Implications for risk assessment and risk prediction of violent/sexual recidivism in adult sexual aggressors of women." Sexual Abuse: Journal of Research and Treatment 24(2): 107-132.</t>
  </si>
  <si>
    <t>Cale 2012</t>
  </si>
  <si>
    <t>Campbell, T. W. (2000). "Sexual predator evaluations and phrenology: Considering issues of evidentiary reliability." Behavioral Sciences and the Law 18(1): 111-130.</t>
  </si>
  <si>
    <t>Campbell 2000</t>
  </si>
  <si>
    <t>Campbell, T. W. (2001). "Assessing sexual offender recidivism risk: Static-risk variables alone?" American Journal of Forensic Psychology 19(4): 15-22.</t>
  </si>
  <si>
    <t>Campbell 2001</t>
  </si>
  <si>
    <t>Canales, D. D., M. A. Campbell, et al. (2014). "Prediction of general and violent recidivism among mentally disordered adult offenders: Test of the Level of Service/Risk-Need-Responsivity (LS/RNR) Instrument." Criminal Justice and Behavior 41(8): 971-991.</t>
  </si>
  <si>
    <t>Canales 2014</t>
  </si>
  <si>
    <t>Canales, D. D., M. E. Olver, et al. (2009). "Construct validity of the violence risk scale-sexual offender version for measuring sexual deviance." Sexual Abuse: Journal of Research and Treatment 21(4): 474-492.</t>
  </si>
  <si>
    <t>Canales 2009</t>
  </si>
  <si>
    <t>Caperton, J. D., J. F. Edens, et al. (2004). "Predicting sex offender institutional adjustment and treatment compliance using the Personality Assessment Inventory." Psychological Assessment 16(2): 187-191.</t>
  </si>
  <si>
    <t>Caperton 2004</t>
  </si>
  <si>
    <t>Capra, G. A., B. Forresi, et al. (2014). "Current scientific research on paedophilia: A review." Journal of Psychopathology 20(1): 17-26.</t>
  </si>
  <si>
    <t>Capra 2014 SR</t>
  </si>
  <si>
    <t>Caudy, M. S., J. M. Durso, et al. (2013). "How well do dynamic needs predict recidivism? Implications for risk assessment and risk reduction." Journal of Criminal Justice 41(6): 458-466.</t>
  </si>
  <si>
    <t>Caudy 2013</t>
  </si>
  <si>
    <t>Cavaiola, A. A., D. B. Strohmetz, et al. (2007). "Characteristics of DUI recidivists: A 12-year follow-up study of first time DUI offenders." Addictive Behaviors 32(4): 855-861.</t>
  </si>
  <si>
    <t>Cavaiola 2007</t>
  </si>
  <si>
    <t>C'de Baca 2001</t>
  </si>
  <si>
    <t>C'de Baca, J., W. R. Miller, et al. (2001). "A multiple risk factor approach for predicting DWI recidivism." Journal of Substance Abuse Treatment 21(4): 207-215.</t>
  </si>
  <si>
    <t>Cohen, M. I., M. K. Spodak, et al. (1988). "Predicting outcome of insanity acquittees released to the community." Behavioral Sciences and the Law 6(4): 515-530.</t>
  </si>
  <si>
    <t>Cohen 1988</t>
  </si>
  <si>
    <t>Cooke, D. J. (1996). "Predicting offending in prison: The predictive validity of the Prison Behaviour Rating Scales." Legal and Criminological Psychology 1(Part 1): 65-82.</t>
  </si>
  <si>
    <t>Cooke 1996</t>
  </si>
  <si>
    <t>Cooke 2014</t>
  </si>
  <si>
    <t>Cooke, D. J. and C. Michie (2014). "The generalizability of the Risk Matrix 2000: On model shrinkage and the misinterpretation of the area under the curve." Journal of Threat Assessment and Management 1(1): 42-55.</t>
  </si>
  <si>
    <t>Cox, G. (2003). "Screening inmates for suicide using static risk factors." the Behavior Therapist 26(1): 212-214.</t>
  </si>
  <si>
    <t>Cox 2003</t>
  </si>
  <si>
    <t>Craig, L. A., A. Beech, et al. (2006). "Cross-validation of the risk matrix 2000 sexual and violent scales." Journal of Interpersonal Violence 21(5): 612-633.</t>
  </si>
  <si>
    <t>Craig, L. A. and A. R. Beech (2010). "Towards a guide to best practice in conducting actuarial risk assessments with sex offenders." Aggression and Violent Behavior 15(4): 278-293.</t>
  </si>
  <si>
    <t>Craig 2010</t>
  </si>
  <si>
    <t>Craig, L. A., K. D. Browne, et al. (2004). "Personality characteristics associated with reconviction in sexual and violent offenders." Journal of Forensic Psychiatry and Psychology 15(3): 532-551.</t>
  </si>
  <si>
    <t>Craig 2004</t>
  </si>
  <si>
    <t>Craig, L. A., K. D. Browne, et al. (2006). "Psychosexual characteristics of sexual offenders and the relationship to sexual reconviction." Psychology, Crime &amp; Law 12(3): 231-243.</t>
  </si>
  <si>
    <t>Craig 2006a</t>
  </si>
  <si>
    <t>Craig 2006b</t>
  </si>
  <si>
    <t>Craig, L. A., K. D. Browne, et al. (2006). "Differences in personality and risk characteristics in sex, violent and general offenders." Criminal Behaviour and Mental Health 16(3): 183-194.</t>
  </si>
  <si>
    <t>Craig 2006c</t>
  </si>
  <si>
    <t>Craig, L. A., K. D. Browne, et al. (2004). "New directions in assessing risk for sexual offenders." Issues in Forensic Psychology 5: 81-99.</t>
  </si>
  <si>
    <t>Craig, L. A., K. D. Browne, et al. (2003). "Risk scales and factors predictive of sexual offence recidivism." Trauma, Violence, &amp; Abuse 4(1): 45-69.</t>
  </si>
  <si>
    <t>Craig 2003</t>
  </si>
  <si>
    <t>Craig, L. A., K. D. Browne, et al. (2004). "Limitations in actuarial risk assessment of sexual offenders: A methodological note." The British Journal of Forensic Practice 6(1): 16-32.</t>
  </si>
  <si>
    <t>Craig 2004b</t>
  </si>
  <si>
    <t>Craig 2004a</t>
  </si>
  <si>
    <t>Craig, L. A., K. D. Browne, et al. (2008). "Sexual reconviction rates in the United Kingdom and actuarial risk estimates." Child Abuse and Neglect 32(1): 121-138.</t>
  </si>
  <si>
    <t>Craig 2008</t>
  </si>
  <si>
    <t>Craig, R. J. and D. Dres (1989). "Predicting DUI recidivism with the MMPI." Alcoholism Treatment Quarterly 6(2): 97-103.</t>
  </si>
  <si>
    <t>Craig 1989</t>
  </si>
  <si>
    <t>Craissati, J. and A. Beech (2005). "Risk prediction and failure in a complete urban sample of sex offenders." Journal of Forensic Psychiatry and Psychology 16(1): 24-40.</t>
  </si>
  <si>
    <t>Craissati 2005</t>
  </si>
  <si>
    <t>Craissati, J. and A. Beech (2006). "The role of key developmental variables in identifying sex offenders likely to fail in the community: An enhanced risk prediction model." Child Abuse and Neglect 30(4): 327-339.</t>
  </si>
  <si>
    <t>Craissati 2006</t>
  </si>
  <si>
    <t>Craissati, J., K. Bierer, et al. (2011). "Risk, reconviction and "sexually risky behaviour" in sex offenders." Journal of Sexual Aggression 17(2): 153-165.</t>
  </si>
  <si>
    <t>Craissati 2011</t>
  </si>
  <si>
    <t>Craissati, J., L. Webb, et al. (2008). "The relationship between developmental variables, personality disorder, and risk in sex offenders." Sexual Abuse: Journal of Research &amp; Treatment 20(2): 119-138.</t>
  </si>
  <si>
    <t>Craissati 2008</t>
  </si>
  <si>
    <t>Crawford, D. A. (1977). "The HDHQ results of long-term prisoners: Relationships with criminal and institutional behaviour." British Journal of Social &amp; Clinical Psychology 16(4): 391-394.</t>
  </si>
  <si>
    <t>Crawford 1977</t>
  </si>
  <si>
    <t>Crocker, A. G., K. T. Mueser, et al. (2005). "Antisocial Personality, Psychopathy, and Violence in Persons with Dual Disorders: A Longitudinal Analysis." Criminal Justice and Behavior 32(4): 452-476.</t>
  </si>
  <si>
    <t>Crocker 2005</t>
  </si>
  <si>
    <t>Cunningham, M. D. and T. J. Reidy (1998). "Integrating base rate data in violence risk assessments at capital sentencing." Behavioral Sciences &amp; the Law 16(1): 71-95.</t>
  </si>
  <si>
    <t>Cunningham 1998</t>
  </si>
  <si>
    <t>Dahle, K.-P., J. Biedermann, et al. (2014). "The development of the Crime Scene Behavior Risk measure for sexual offense recidivism." Law and Human Behavior 38(6): 569-579.</t>
  </si>
  <si>
    <t>Dahle 2014</t>
  </si>
  <si>
    <t>Dahle, K.-P., J. C. Lohner, et al. (2005). "Suicide Prevention in Penal Institutions: Validation and Optimization of a Screening Tool for Early Identification of High-Risk Inmates in Pretrial Detention." The International Journal of Forensic Mental Health 4(1): 53-62.</t>
  </si>
  <si>
    <t>Dahle 2005</t>
  </si>
  <si>
    <t>Daigle, M. S., R. Labelle, et al. (2006). "Further evidence of the validity of the Suicide Risk Assessment Scale for prisoners." International Journal of Law and Psychiatry 29(5): 343-354.</t>
  </si>
  <si>
    <t>Daigle 2006</t>
  </si>
  <si>
    <t>Davis, H. M. (1974). "Psychometric prediction of institutional adjustment: a validation study." British Journal of Social &amp; Clinical Psychology 13(3): 269-276.</t>
  </si>
  <si>
    <t>Davis 1974</t>
  </si>
  <si>
    <t>De Leon, G., G. Melnick, et al. (2006). "Recovery-oriented perceptions as predictors of reincarceration." Journal of Substance Abuse Treatment 31(1): 87-94.</t>
  </si>
  <si>
    <t>De Leon 2006</t>
  </si>
  <si>
    <t>De Vogel, V., C. De Ruiter, et al. (2004). "Predictive validity of the SVR-20 and Static-99 in a Dutch sample of treated sex offenders." Law and Human Behavior 28(3): 235-251.</t>
  </si>
  <si>
    <t>DeLisi, M. and M. G. Vaughn (2008). "The Gottfredson-Hirschi critiques revisited: Reconciling self-control theory, criminal careers, and career criminals." International Journal of Offender Therapy and Comparative Criminology 52(5): 520-537.</t>
  </si>
  <si>
    <t>DeLisi 2008</t>
  </si>
  <si>
    <t>Dempster, R. J. and S. D. Hart (2002). "The relative utility of fixed and variable risk factors in discriminating sexual recidivists and nonrecidivists." Sexual Abuse: Journal of Research &amp; Treatment 14(2): 121-138; discussion 195-127.</t>
  </si>
  <si>
    <t>Dempster 2002</t>
  </si>
  <si>
    <t>Desmarais, S. L., R. A. Van Dorn, et al. (2012). "Characteristics of START assessments completed in mental health jail diversion programs." Behavioral sciences &amp; the law 30(4): 448-469.</t>
  </si>
  <si>
    <t>Desmarais 2012</t>
  </si>
  <si>
    <t>Dickson, S. R., D. L. Polaschek, et al. (2013). "Can the quality of high-risk violent prisoners' release plans predict recidivism following intensive rehabilitation? A comparison with risk assessment instruments." Psychology, Crime &amp; Law 19(4): 371-389.</t>
  </si>
  <si>
    <t>Dickson 2013</t>
  </si>
  <si>
    <t>Doren, D. M. (2004). "Toward a multidimensional model for sexual recidivism risk." Journal of Interpersonal Violence 19(8): 835-856.</t>
  </si>
  <si>
    <t>Doren 2004</t>
  </si>
  <si>
    <t>Doren, D. M. (2006). "What do we know about the effect of aging on recidivism risk for sexual offenders?" Sexual Abuse: Journal of Research &amp; Treatment 18(2): 137-157.</t>
  </si>
  <si>
    <t>Doren 2006</t>
  </si>
  <si>
    <t>Douglas, K. S. and J. R. Ogloff (2003). "Violence by psychiatric patients: the impact of archival measurement source on violence base rates and risk assessment accuracy." Canadian Journal of Psychiatry - Revue Canadienne de Psychiatrie 48(11): 734-740.</t>
  </si>
  <si>
    <t>Douglas 2003</t>
  </si>
  <si>
    <t>Doyle, M. and M. Dolan (2006). "Evaluating the validity of anger regulation problems, interpersonal style, and disturbed mental state for predicting inpatient violence." Behavioral Sciences &amp; the Law 24(6): 783-798.</t>
  </si>
  <si>
    <t>Doyle 2006</t>
  </si>
  <si>
    <t>Ducro, C. and T. Pham (2006). "Evaluation of the SORAG and the static-99 on Belgian sex offenders committed to a forensic facility." Sexual Abuse: Journal of Research and Treatment 18(1): 15-26.</t>
  </si>
  <si>
    <t>Ducro 2006</t>
  </si>
  <si>
    <t>Dunlop, P. D., D. L. Morrison, et al. (2012). "Comparing the Eysenck and HEXACO models of personality in the prediction of adult delinquency." European Journal of Personality 26(3): 194-202.</t>
  </si>
  <si>
    <t>Dunlop 2012</t>
  </si>
  <si>
    <t>Duwe, G. (2012). "Predicting first-time sexual offending among prisoners without a prior sex offense history: The Minnesota Sexual Criminal Offending Risk Estimate (MnSCORE)." Criminal Justice and Behavior 39(11): 1436-1456.</t>
  </si>
  <si>
    <t>Duwe 2012a</t>
  </si>
  <si>
    <t>Duwe, G. and P. J. Freske (2012). "Using Logistic Regression Modeling to Predict Sexual Recidivism: The Minnesota Sex Offender Screening Tool-3 (MnSOST-3)." Sexual Abuse: Journal of Research and Treatment 24(4): 350-377.</t>
  </si>
  <si>
    <t>Duwe 2012b</t>
  </si>
  <si>
    <t>Edens, J. F., S. E. Kelley, et al. (2015). "DSM-5 antisocial personality disorder: Predictive validity in a prison sample." Law and Human Behavior 39(2): 123-129.</t>
  </si>
  <si>
    <t>Edens 2015</t>
  </si>
  <si>
    <t>Edens, J. F., N. G. Poythress, et al. (2008). "Further Evidence of the Divergent Correlates of the Psychopathic Personality Inventory Factors: Prediction of Institutional Misconduct Among Male Prisoners." Psychological Assessment 20(1): 86-91.</t>
  </si>
  <si>
    <t>Edens, J. F., N. G. Poythress, et al. (2001). "Further validation of the psychopathic personality inventory among offenders: Personality and behavioral correlates." Journal of Personality Disorders 15(5): 403-415.</t>
  </si>
  <si>
    <t>Edens 2001</t>
  </si>
  <si>
    <t>Edens, J. F. and M. A. Ruiz (2006). "On the validity of validity scales: The importance of defensive responding in the prediction of institutional misconduct." Psychological Assessment 18(2): 220-224.</t>
  </si>
  <si>
    <t>Edens 2006</t>
  </si>
  <si>
    <t>Edens, J. F. and M. A. Ruiz (2009). "Predicting institutional aggression by defensive prison inmates: An examination of the personality assessment inventory treatment consideration scales." The International Journal of Forensic Mental Health 8(3): 178-185.</t>
  </si>
  <si>
    <t>Edens 2009</t>
  </si>
  <si>
    <t>Eher, R., A. Matthes, et al. (2012). "Dynamic Risk Assessment in Sexual Offenders Using STABLE-2000 and the STABLE-2007: An Investigation of Predictive and Incremental Validity." Sexual Abuse: Journal of Research and Treatment 24(1): 5-28.</t>
  </si>
  <si>
    <t>Eher 2012</t>
  </si>
  <si>
    <t>Eke, A. W., N. Z. Hilton, et al. (2011). "Predictors of recidivism by stalkers: a nine-year follow-up of police contacts." Behavioral Sciences &amp; the Law 29(2): 271-283.</t>
  </si>
  <si>
    <t>Eke 2011</t>
  </si>
  <si>
    <t>Embregts, P., K. van den Bogaard, et al. (2010). "Sexual risk assessment for people with intellectual disabilities." Research in Developmental Disabilities 31(3): 760-767.</t>
  </si>
  <si>
    <t>Embregts 2010</t>
  </si>
  <si>
    <t>Endrass, J., F. Urbaniok, et al. (2009). "Accuracy of the static-99 in predicting recidivism in Switzerland." International Journal of Offender Therapy and Comparative Criminology 53(4): 482-490.</t>
  </si>
  <si>
    <t>Endrass 2009</t>
  </si>
  <si>
    <t>Farabee, D., S. Zhang, et al. (2011). "A preliminary examination of offender needs assessment: Are all those questions really necessary?" Journal of Psychoactive Drugs 43(1 SUPPLIMENT): 51-57.</t>
  </si>
  <si>
    <t>Farabee 2011</t>
  </si>
  <si>
    <t>Fazel, S., J. P. Singh, et al. (2012). "Use of risk assessment instruments to predict violence and antisocial behaviour in 73 samples involving 24 827 people: systematic review and meta-analysis." BMJ 345: e4692.</t>
  </si>
  <si>
    <t>Fazel 2012 SR</t>
  </si>
  <si>
    <t>Firestone, P., K. L. Nunes, et al. (2005). "Hostility and recidivism in sexual offenders." Archives of Sexual Behavior 34(3): 277-283.</t>
  </si>
  <si>
    <t>Firestone 2005</t>
  </si>
  <si>
    <t>Frottier, P., F. Koenig, et al. (2009). "The distillation of "VISCI": Towards a better identification of suicidal inmates." Suicide and Life-Threatening Behavior 39(4): 376-385.</t>
  </si>
  <si>
    <t>Frottier 2009</t>
  </si>
  <si>
    <t>Gagliardi, G. J., D. Lovell, et al. (2004). "Forecasting recidivism in mentally ill offenders released from prison." Law and Human Behavior 28(2): 133-155.</t>
  </si>
  <si>
    <t>Gagliardi 2004</t>
  </si>
  <si>
    <t>Garnick, D. W., C. M. Horgan, et al. (2007). "Are Washington Circle performance measures associated with decreased criminal activity following treatment?" Journal of Substance Abuse Treatment 33(4): 341-352.</t>
  </si>
  <si>
    <t>Garnick 2007</t>
  </si>
  <si>
    <t>Gavazzi, S. M., C. M. Yarcheck, et al. (2008). "Global risk factors and the prediction of recidivism rates in a sample of first-time misdemeanant offenders." International Journal of Offender Therapy and Comparative Criminology 52(3): 330-345.</t>
  </si>
  <si>
    <t>Gavazzi 2008</t>
  </si>
  <si>
    <t>Gearing, M. L. (1979). "The MMPI as a primary differentiator and predictor of behavior in prison: A methodological critique and review of the recent literature." Psychological Bulletin 86(5): 929-963.</t>
  </si>
  <si>
    <t>Gilbert, F., M. Daffern, et al. (2013). "Assessment of past aggression: Examination of the convergent validity of three instruments." Psychiatry, Psychology and Law 20(6): 882-886.</t>
  </si>
  <si>
    <t>Gilbert 2013</t>
  </si>
  <si>
    <t>Girard, L. and J. Wormith (2004). "The predictive validity of the Level of Service Inventory-Ontario Revision on general and violent recidivism among various offender groups." Criminal Justice and Behavior 31(2): 150-181.</t>
  </si>
  <si>
    <t>Girard 2004</t>
  </si>
  <si>
    <t>Gordon, V. and V. Egan (2011). "What self-report impulsivity measure best postdicts criminal convictions and prison breaches of discipline?" Psychology, Crime &amp; Law 17(4): 305-318.</t>
  </si>
  <si>
    <t>Gordon 2011</t>
  </si>
  <si>
    <t>Grann, M. and I. Wedin (2002). "Risk factors for recidivism among spousal assault and spousal homicide offenders." Psychology, Crime &amp; Law 8(1): 5-23.</t>
  </si>
  <si>
    <t>Grann 2002</t>
  </si>
  <si>
    <t>Gresnigt, J. A. M., M. H. M. Breteler, et al. (2000). "Predicting violent crime among drug-using inmates: The Addiction Severity Index as a prediction instrument." Legal and Criminological Psychology 5(1): 83-95.</t>
  </si>
  <si>
    <t>Gresnigt 2000</t>
  </si>
  <si>
    <t>Grubin, D. (2011). "A large-scale evaluation of risk matrix 2000 in Scotland." Sexual Abuse: Journal of Research and Treatment 23(4): 419-433.</t>
  </si>
  <si>
    <t>Grubin 2011</t>
  </si>
  <si>
    <t>Gutierrez, L., H. A. Wilson, et al. (2013). "The prediction of recidivism with Aboriginal offenders: A theoretically informed meta-analysis." Canadian Journal of Criminology and Criminal Justice 55(1): 55-99.</t>
  </si>
  <si>
    <t>Hanlon, M. J., S. Larson, et al. (1999). "The Minnesota SOST and sexual reoffending in North Dakota: A retrospective study." International Journal of Offender Therapy and Comparative Criminology 43(1): 71-77.</t>
  </si>
  <si>
    <t>Hanlon 1999</t>
  </si>
  <si>
    <t>Hansen, A. L., L. Waage, et al. (2011). "The relationship between attachment, personality and antisocial tendencies in a prison sample: a pilot study." Scandinavian Journal of Psychology 52(3): 268-276.</t>
  </si>
  <si>
    <t>Hansen 2011</t>
  </si>
  <si>
    <t>Hanson, R. (1998). "What do we know about sex offender risk assessment?" Psychology, Public Policy, and Law 4(1-2): 50-72.</t>
  </si>
  <si>
    <t>Hanson 1998</t>
  </si>
  <si>
    <t>Hanson, R., K. M. Babchishin, et al. (2013). "Quantifying the relative risk of sex offenders: Risk ratios for Static-99R." Sexual Abuse: Journal of Research and Treatment 25(5): 482-515.</t>
  </si>
  <si>
    <t>Hanson 2013</t>
  </si>
  <si>
    <t>Hanson, R., A. Lunetta, et al. (2014). "The field validity of Static-99/R sex offender risk assessment tool in California." Journal of Threat Assessment and Management 1(2): 102-117.</t>
  </si>
  <si>
    <t>Hanson 2014</t>
  </si>
  <si>
    <t>Hanson, R. K. (2005). "Twenty years of progress in violence risk assessment." Journal of Interpersonal Violence 20(2): 212-217.</t>
  </si>
  <si>
    <t>Hanson 2005</t>
  </si>
  <si>
    <t>Hanson, R. K. (2006). "Does Static-99 predict recidivism among older sexual offenders?" Sexual Abuse: Journal of Research and Treatment 18(4): 343-355.</t>
  </si>
  <si>
    <t>Hanson 2006</t>
  </si>
  <si>
    <t>Hanson, R. K. and A. J. Harris (2001). "A structured approach to evaluating change among sexual offenders." Sexual Abuse: Journal of Research &amp; Treatment 13(2): 105-122.</t>
  </si>
  <si>
    <t>Hanson 2001</t>
  </si>
  <si>
    <t>Hanson, R. K., L. Helmus, et al. (2010). "Predicting recidivism amongst sexual offenders: a multi-site study of static-2002." Law and human behavior 34(3): 198-211.</t>
  </si>
  <si>
    <t>Hanson 2010</t>
  </si>
  <si>
    <t>Hanson, R. K. and K. E. Morton-Bourgon (2009). "The Accuracy of Recidivism Risk Assessments for Sexual Offenders: A Meta-Analysis of 118 Prediction Studies." Psychological Assessment 21(1): 1-21.</t>
  </si>
  <si>
    <t>Hanson 2009 SR</t>
  </si>
  <si>
    <t>Hanson, R. K. and D. Thornton (2000). "Improving risk assessments for sex offenders: A comparison of three actuarial scales." Law and Human Behavior 24(1): 119-136.</t>
  </si>
  <si>
    <t>Hanson 2000</t>
  </si>
  <si>
    <t>Harris, A. J. and S. Tough (2004). "Should Actuarial Risk Assessments be Used with Sex Offenders who are Intellectually Disabled?" Journal of Applied Research in Intellectual Disabilities 17(4): 235-241.</t>
  </si>
  <si>
    <t>Harris, G. T. and M. E. Rice (1996). "The science in phallometric measurement of male sexual interest." Current Directions in Psychological Science 5(5): 156-160.</t>
  </si>
  <si>
    <t>Harris 1996</t>
  </si>
  <si>
    <t>Harris, G. T. and M. E. Rice (1997). "Risk appraisal and management of violent behavior." Psychiatric Services 48(9): 1168-1176</t>
  </si>
  <si>
    <t>Harris 1997</t>
  </si>
  <si>
    <t>Harris, G. T. and M. E. Rice (2007). "Adjusting actuarial violence risk assessments based on aging or the passage of time." Criminal Justice and Behavior 34(3): 297-313.</t>
  </si>
  <si>
    <t>Harris 2007</t>
  </si>
  <si>
    <t>Harris, G. T., M. E. Rice, et al. (1993). "Violent recidivism of mentally disordered offenders: The development of a statistical prediction instrument." Criminal Justice and Behavior 20(4): 315-335.</t>
  </si>
  <si>
    <t>Harris 1993</t>
  </si>
  <si>
    <t>Harris, G. T., M. E. Rice, et al. (1998). "Appraisal and management of risk in sexual aggressors: Implications for criminal justice policy." Psychology, Public Policy, and Law 4(1-2): 73-115.</t>
  </si>
  <si>
    <t>Harris 1998</t>
  </si>
  <si>
    <t>Hart, S. D. and D. J. Cooke (2013). "Another look at the (Im-)precision of individual risk estimates made using actuarial risk assessment instruments." Behavioral Sciences &amp; the Law 31(1): 81-102.</t>
  </si>
  <si>
    <t>Hart 2013</t>
  </si>
  <si>
    <t>Heilbrun, A. B. (1990). "The measurement of criminal dangerousness as a personality construct: Further validation of a research index." Journal of Personality Assessment 54(1-2): 141-148.</t>
  </si>
  <si>
    <t>Heilbrun 1990</t>
  </si>
  <si>
    <t>Helmus, L., K. M. Babchishin, et al. (2012). "Predictive accuracy of dynamic risk factors for aboriginal and non-aboriginal sex offenders: an exploratory comparison using STABLE-2007." International journal of offender therapy and comparative criminology 56(6): 856-876.</t>
  </si>
  <si>
    <t>Helmus, L., R. Hanson, et al. (2012). "Absolute recidivism rates predicted by Static-99R and Static-2002R sex offender risk assessment tools vary across samples: A meta-analysis." Criminal Justice and Behavior 39(9): 1148-1171.</t>
  </si>
  <si>
    <t>Helmus, L., C. O Ciardha, et al. (2015). "The Screening Scale for Pedophilic Interests (SSPI): Construct, predictive, and incremental validity." Law and Human Behavior 39(1): 35-43.</t>
  </si>
  <si>
    <t>Helmus 2015</t>
  </si>
  <si>
    <t>Helmus 2012a</t>
  </si>
  <si>
    <t>Helmus 2012b</t>
  </si>
  <si>
    <t>Helmus, L., D. Thornton, et al. (2012). "Improving the Predictive Accuracy of Static-99 and Static-2002 With Older Sex Offenders: Revised Age Weights." Sexual Abuse: Journal of Research and Treatment 24(1): 64-101.</t>
  </si>
  <si>
    <t>Hendry, M. C., K. S. Douglas, et al. (2013). "Construct measurement quality improves predictive accuracy in violence risk assessment: an illustration using the personality assessment inventory." Behavioral sciences &amp; the law 31(4): 477-493.</t>
  </si>
  <si>
    <t>Hendry 2013</t>
  </si>
  <si>
    <t>Hickey, N., M. Yang, et al. (2009). "The development of the Medium Security Recidivism Assessment Guide (MSRAG): An actuarial risk prediction instrument." Journal of Forensic Psychiatry and Psychology 20(2): 202-224.</t>
  </si>
  <si>
    <t>Hickey 2009</t>
  </si>
  <si>
    <t>Hilton, N. Z. and G. T. Harris (2005). "Predicting wife assault: a critical review and implications for policy and practice." Trauma, violence &amp; abuse 6(1): 3-23.</t>
  </si>
  <si>
    <t>Hilton 2005</t>
  </si>
  <si>
    <t>Hilton, N. Z., G. T. Harris, et al. (2004). "A brief actuarial assessment for the prediction of wife assault recidivism: the Ontario domestic assault risk assessment.[Erratum appears in Psychol Assess. 2005 Jun;17(2):131]." Psychological Assessment 16(3): 267-275.</t>
  </si>
  <si>
    <t>Hilton 2004</t>
  </si>
  <si>
    <t>Hosie, J., F. Gilbert, et al. (2014). "An examination of the relationship between personality and aggression using the general aggression and five factor models." Aggressive Behavior 40(2): 189-196.</t>
  </si>
  <si>
    <t>Hosie 2014</t>
  </si>
  <si>
    <t>Possibly assessed in hospital?</t>
  </si>
  <si>
    <t>Janka, C., F. Gallasch-Nemitz, et al. (2012). "The significance of offending behavior for predicting sexual recidivism among sex offenders of various age groups." International Journal of Law and Psychiatry 35(3): 159-164.</t>
  </si>
  <si>
    <t>Janka 2012</t>
  </si>
  <si>
    <t>Joe, G. W., D. D. Simpson, et al. (2004). "Development and validation of a client problem profile and index for drug treatment." Psychological Reports 95(1): 215-234.</t>
  </si>
  <si>
    <t>Kastner, R. M., M. Sellbom, et al. (2012). "A comparison of the psychometric properties of the psychopathic personality inventory full-length and short-form versions." Psychological Assessment 24(1): 261-267.</t>
  </si>
  <si>
    <t>Kastner 2012</t>
  </si>
  <si>
    <t>Kelly, C. E. and W. N. Welsh (2008). "The predictive validity of the Level of Service Inventory-Revised for drug-involved offenders." Criminal Justice and Behavior 35(7): 819-831.</t>
  </si>
  <si>
    <t>Kelly 2008</t>
  </si>
  <si>
    <t>Kingston, D. A., M. C. Seto, et al. (2010). "Comparing indicators of sexual sadism as predictors of recidivism among adult male sexual offenders." Journal of Consulting and Clinical Psychology 78(4): 574-584.</t>
  </si>
  <si>
    <t>Kingston 2010</t>
  </si>
  <si>
    <t>Kingston, D. A., P. M. Yates, et al. (2008). "Long-term predictive validity of the risk matrix 2000: A comparison with the static-99 and the sex offender risk appraisal guide." Sexual Abuse: Journal of Research and Treatment 20(4): 466-484.</t>
  </si>
  <si>
    <t>Kingston 2008</t>
  </si>
  <si>
    <t>Kirisci, L., R. Tarter, et al. (2009). "The Violence Proneness Scale of the DUSI-R predicts adverse outcomes associated with substance abuse." The American Journal on Addictions 18(2): 173-177.</t>
  </si>
  <si>
    <t>Kirisci 2009</t>
  </si>
  <si>
    <t>Klassen, D. and W. A. O'Connor (1988). "A prospective study of predictors of violence in adult male mental health admissions." Law and Human Behavior 12(2): 143-158.</t>
  </si>
  <si>
    <t>Klassen 1988</t>
  </si>
  <si>
    <t>Klassen, D. and W. A. O'Connor (1989). "Assessing the risk of violence in released mental patients: A cross-validation study." Psychological Assessment: A Journal of Consulting and Clinical Psychology 1(2): 75-81.</t>
  </si>
  <si>
    <t>Klassen 1989</t>
  </si>
  <si>
    <t>Krakowski, M. I. and P. Czobor (2012). "The denial of aggression in violent patients with schizophrenia." Schizophrenia Research 141(2-3): 228-233.</t>
  </si>
  <si>
    <t>Krakowski 2012</t>
  </si>
  <si>
    <t>Kroner, D. G. (2012). "Service user involvement in risk assessment and management: The transition inventory." Criminal Behaviour and Mental Health 22(2): 136-147.</t>
  </si>
  <si>
    <t>Kroner 2012</t>
  </si>
  <si>
    <t>Lanes, E. (2009). "Identification of risk factors for self-injurious behavior in male prisoners." Journal of Forensic Sciences 54(3): 692-698.</t>
  </si>
  <si>
    <t>Lanes 2009</t>
  </si>
  <si>
    <t>Langstrom, N. (2004). "Accuracy of actuarial procedures for assessment of sexual offender recidivism risk may vary across ethnicity." Sexual Abuse: Journal of Research and Treatment 16(2): 107-120.</t>
  </si>
  <si>
    <t>Langstrom 2004</t>
  </si>
  <si>
    <t>Langton, C. M., H. E. Barbaree, et al. (2007). "Reliability and validity of the Static-2002 among adult sexual offenders with reference to treatment status." Criminal Justice and Behavior 34(5): 616-640.</t>
  </si>
  <si>
    <t>Langton, C. M., H. E. Barbaree, et al. (2008). "Further investigation of findings reported for the minnesota sex offender screening tool-revised." Journal of Interpersonal Violence 23(10): 1363-1379.</t>
  </si>
  <si>
    <t>Langton 2008</t>
  </si>
  <si>
    <t>Lapham, S. C. and B. J. Skipper (2010). "Does screening classification predict long-term outcomes of DWI offenders?" American Journal of Health Behavior 34(6): 737-749.</t>
  </si>
  <si>
    <t>Lapham 2010</t>
  </si>
  <si>
    <t>Large, M. M., C. J. Ryan, et al. (2011). "The predictive value of risk categorization in schizophrenia." Harvard Review of Psychiatry 19(1): 25-33.</t>
  </si>
  <si>
    <t>Large 2011</t>
  </si>
  <si>
    <t>Larochelle, S., L. Diguer, et al. (2010). "Psychological dimensions of antisocial personality disorder as predictors of psychotherapy noncompletion among sexual offenders." Bulletin of the Menninger Clinic 74(1): 1-28.</t>
  </si>
  <si>
    <t>Larochelle 2010</t>
  </si>
  <si>
    <t>Levine, S. Z. (2008). "Using intelligence to predict subsequent contacts with the criminal justice system for sex offences." Personality and Individual Differences 44(2): 453-463.</t>
  </si>
  <si>
    <t>Levine 2008</t>
  </si>
  <si>
    <t>Lewis, K., M. E. Olver, et al. (2013). "The Violence Risk Scale: Predictive Validity and Linking Changes in Risk With Violent Recidivism in a Sample of High- Risk Offenders With Psychopathic Traits." Assessment 20(2): 150-164.</t>
  </si>
  <si>
    <t>Lewis 2013</t>
  </si>
  <si>
    <t>Lindsay, W. R. and N. Beail (2004). "Risk Assessment: Actuarial Prediction and Clinical Judgment of Offending Incidents and Behaviour for Intellectual Disability Services." Journal of Applied Research in Intellectual Disabilities 17(4): 229-234.</t>
  </si>
  <si>
    <t>Lindsay, W. R., A. M. Michie, et al. (2006). "Response Patterns on the Questionnaire on Attitudes Consistent with Sexual Offending in Groups of Sex Offenders with Intellectual Disabilities." Journal of Applied Research in Intellectual Disabilities 19(1): 47-53.</t>
  </si>
  <si>
    <t>Lindsay 2006</t>
  </si>
  <si>
    <t>Lindsay, W. R., L. Murphy, et al. (2004). "The Dynamic Risk Assessment and Management System: An Assessment of Immediate Risk of Violence for Individuals with Offending and Challenging Behaviour." Journal of Applied Research in Intellectual Disabilities 17(4): 267-274.</t>
  </si>
  <si>
    <t>Lindsay 2004b</t>
  </si>
  <si>
    <t>Lindsay 2004a</t>
  </si>
  <si>
    <t>Looman, J. (2006). "Comparison of two risk assessment instruments for sexual offenders." Sexual Abuse: Journal of Research and Treatment 18(2): 193-206.</t>
  </si>
  <si>
    <t>Looman 2006</t>
  </si>
  <si>
    <t>Looman, J. and J. Abracen (2010). "Comparison of measures of risk for recidivism in sexual offenders." Journal of Interpersonal Violence 25(5): 791-807.</t>
  </si>
  <si>
    <t>Looman 2010</t>
  </si>
  <si>
    <t>Looman, J., N. A. Morphett, et al. (2013). "Does consideration of psychopathy and sexual deviance add to the predictive validity of the static-99R?" International journal of offender therapy and comparative criminology 57(8): 939-965.</t>
  </si>
  <si>
    <t>Looman 2013</t>
  </si>
  <si>
    <t>Lowmaster, S. E., L. C. Morey, et al. (2010). "Structure, reliability, and predictive validity of the Texas Christian University correctional residential self-rating form at Intake in a residential substance abuse treatment facility." Journal of Substance Abuse Treatment 39(2): 180-187.</t>
  </si>
  <si>
    <t>Lowmaster 2010</t>
  </si>
  <si>
    <t>Loza, W. and G. K. Dhaliwal (1997). "Psychometric evaluation of the Risk Appraisal Guide (RAG): A tool for assessing violent recidivism." Journal of Interpersonal Violence 12(6): 779-793.</t>
  </si>
  <si>
    <t>Loza 1997</t>
  </si>
  <si>
    <t>Loza, W. and A. Loza-Fanous (2002). "The effectiveness of the Self-Appraisal Questionnaire as an offenders' classification measure." Journal of Interpersonal Violence 17(1): 3-13.</t>
  </si>
  <si>
    <t>Loza 2002</t>
  </si>
  <si>
    <t>Lurigio, A. J. and A. J. Harris (2009). "Mental illness, violence, and risk assessment: An evidence-based review." Victims &amp; Offenders 4(4): 341-347.</t>
  </si>
  <si>
    <t>Lurigio 2009</t>
  </si>
  <si>
    <t>Magyar, M. S., J. F. Edens, et al. (2012). "Using the personality assessment inventory to predict male offenders' conduct during and progression through substance abuse treatment." Psychological Assessment 24(1): 216-225.</t>
  </si>
  <si>
    <t>Magyar 2012</t>
  </si>
  <si>
    <t>Malouf, E. T., K. E. Schaefer, et al. (2014). "The Brief Self-Control Scale Predicts Jail Inmates' Recidivism, Substance Dependence, and Post-Release Adjustment." Personality and Social Psychology Bulletin 40(3): 334-347.</t>
  </si>
  <si>
    <t>Malouf 2014</t>
  </si>
  <si>
    <t>Marcus, D. K., S. O. Lilienfeld, et al. (2006). "Is antisocial personality disorder continuous or categorical? A taxometric analysis." Psychological Medicine 36(11): 1571-1581.</t>
  </si>
  <si>
    <t>Marcus 2006</t>
  </si>
  <si>
    <t>Marin-Avellan, L. E., G. A. McGauley, et al. (2014). "The validity and clinical utility of structured diagnoses of antisocial personality disorder with forensic patients." Journal of personality disorders 28(4): 500-517.</t>
  </si>
  <si>
    <t>Marin-Avellan 2014</t>
  </si>
  <si>
    <t>Marlowe, D. B., D. S. Festinger, et al. (2011). "Targeting dispositions for drug-involved offenders: A field trial of the Risk and Needs Triage (RANT)TM." Journal of Criminal Justice 39(3): 253-260.</t>
  </si>
  <si>
    <t>Marlowe 2011</t>
  </si>
  <si>
    <t>Martin, M. S., S. K. Dorken, et al. (2014). "The predictive validity of the Depression Hopelessness Suicide screening form for self-harm among prisoners." Journal of Forensic Psychiatry and Psychology 25(6): 733-747.</t>
  </si>
  <si>
    <t>Martin 2014</t>
  </si>
  <si>
    <t>McAnulty, R. D., D. P. McAnulty, et al. (2014). "Predictive validity of the MMPI-2 among female offenders in a residential treatment program." Journal of Personality Assessment 96(6): 604-609.</t>
  </si>
  <si>
    <t>McAnulty 2014</t>
  </si>
  <si>
    <t>McCarthy, J. (2001). "Risk assessment of sexual offenders." Psychiatry Psychology and Law 8(1): 56-64.</t>
  </si>
  <si>
    <t>McCarthy 2001</t>
  </si>
  <si>
    <t>McCreary, C. and E. Padilla (1977). "MMPI differences among Black, Mexican-American, and White male offenders." Journal of Clinical Psychology 33(1): 171-177.</t>
  </si>
  <si>
    <t>McCreary 1977</t>
  </si>
  <si>
    <t>McDougall, C., D. A. Pearson, et al. (2013). "Evaluation of the ADViSOR project: Cross-situational monitoring of high-risk offenders in prison and the community." Legal and Criminological Psychology 18(2): 205-228.</t>
  </si>
  <si>
    <t>McDougall 2013</t>
  </si>
  <si>
    <t>McGrath, R. J., M. P. Lasher, et al. (2012). "The Sex Offender Treatment Intervention and Progress Scale (SOTIPS): Psychometric Properties and Incremental Predictive Validity With Static-99R." Sexual Abuse: Journal of Research and Treatment 24(5): 431-458.</t>
  </si>
  <si>
    <t>McGrath 2012</t>
  </si>
  <si>
    <t>Menzies, R. and C. D. Webster (1995). "Construction and validation of risk assessments in a six-year follow-up of forensic patients: A tridimensional analysis." Journal of Consulting and Clinical Psychology 63(5): 766-778.</t>
  </si>
  <si>
    <t>Menzies 1995</t>
  </si>
  <si>
    <t>Menzies, R., C. D. Webster, et al. (1994). "The dimensions of dangerousness revisited: Assessing forensic predictions about violence." Law and Human Behavior 18(1): 1-28.</t>
  </si>
  <si>
    <t>Menzies 1994</t>
  </si>
  <si>
    <t>Mercado, C. C. and J. R. P. Ogloff (2007). "Risk and the preventive detention of sex offenders in Australia and the United States." International Journal of Law and Psychiatry 30(1): 49-59.</t>
  </si>
  <si>
    <t>Mercado 2007</t>
  </si>
  <si>
    <t>Miller, H. A. (2006). "A dynamic assessment of offender risk, needs, and strengths in a sample of pre-release general offenders." Behavioral Sciences and the Law 24(6): 767-782.</t>
  </si>
  <si>
    <t>Miller 2006</t>
  </si>
  <si>
    <t>Miller, H. A. (2015). "Protective strengths, risk, and recidivism in a sample of known sexual offenders." Sexual Abuse: Journal of Research and Treatment 27(1): 34-50.</t>
  </si>
  <si>
    <t>Miller 2015</t>
  </si>
  <si>
    <t>Mills, J. F., K. Green, et al. (2005). "An evaluation of the Psychache Scale on an offender population." Suicide and Life-Threatening Behavior 35(5): 570-580.</t>
  </si>
  <si>
    <t>Mills 2005b</t>
  </si>
  <si>
    <t>Mills, J. F. and D. G. Kroner (1997). "The criminal sentiments scale: Predictive validity in a sample of violent and sex offenders." Journal of Clinical Psychology 53(4): 399-404.</t>
  </si>
  <si>
    <t>Mills 1997</t>
  </si>
  <si>
    <t>Mills, J. F. and D. G. Kroner (2003). "Antisocial constructs in predicting institutional violence among violent offenders and child molesters." International Journal of Offender Therapy &amp; Comparative Criminology 47(3): 324-334.</t>
  </si>
  <si>
    <t>Mills 2003</t>
  </si>
  <si>
    <t>Mitchell, D. and R. C. Tafrate (2012). "Conceptualization and measurement of criminal thinking: initial validation of the Criminogenic Thinking Profile." International journal of offender therapy and comparative criminology 56(7): 1080-1102.</t>
  </si>
  <si>
    <t>Mitchell 2012</t>
  </si>
  <si>
    <t>Montana, S., G. Thompson, et al. (2012). "Predicting Relapse for Catholic Clergy Sex Offenders: The Use of the Static-99." Sexual Abuse: Journal of Research and Treatment 24(6): 575-590.</t>
  </si>
  <si>
    <t>Montana 2012</t>
  </si>
  <si>
    <t>Morgan, R. D., D. G. Kroner, et al. (2013). "Dynamic risk assessment: A validation study." Journal of Criminal Justice 41(2): 115-124.</t>
  </si>
  <si>
    <t>Morgan 2013</t>
  </si>
  <si>
    <t>Nathan, R., L. Rollinson, et al. (2003). "The Liverpool Violence Assessment: An investigator-based measure of serious violence." Criminal Behaviour and Mental Health 13(2): 106-120.</t>
  </si>
  <si>
    <t>Nathan 2003</t>
  </si>
  <si>
    <t>Nunes, K. L. and K. M. Babchishin (2012). "Construct validity of Stable-2000 and Stable-2007 scores." Sexual Abuse: Journal of Research and Treatment 24(1): 29-45.</t>
  </si>
  <si>
    <t>Nunes 2012</t>
  </si>
  <si>
    <t>Nunes, K. L., P. Firestone, et al. (2002). "A comparison of modified versions of the Static-99 and the Sex Offender Risk Appraisal Guide." Sexual abuse : a journal of research and treatment 14(3): 253-269.</t>
  </si>
  <si>
    <t>Nunes 2002</t>
  </si>
  <si>
    <t>Olver, M. E., T. P. Nicholaichuk, et al. (2014). "A multisite examination of sexual violence risk and therapeutic change." Journal of Consulting and Clinical Psychology 82(2): 312-324.</t>
  </si>
  <si>
    <t>Olver 2014a</t>
  </si>
  <si>
    <t>Olver, M. E., T. P. Nicholaichuk, et al. (2014). "The predictive and convergent validity of a psychometric battery used to assess sexual offenders in a treatment programme: An 18-year follow-up." Journal of Sexual Aggression 20(2): 216-239.</t>
  </si>
  <si>
    <t>Olver 2014b</t>
  </si>
  <si>
    <t>Olver, M. E., K. C. Stockdale, et al. (2014). "Thirty years of research on the level of service scales: a meta-analytic examination of predictive accuracy and sources of variability." Psychological Assessment 26(1): 156-176.</t>
  </si>
  <si>
    <t>Olver 2014 SR</t>
  </si>
  <si>
    <t>Olver, M. E. and S. C. Wong (2011). "A comparison of static and dynamic assessment of sexual offender risk and need in a treatment context." Criminal Justice and Behavior 38(2): 113-126.</t>
  </si>
  <si>
    <t>Olver 2011</t>
  </si>
  <si>
    <t>Olver, M. E., S. C. P. Wong, et al. (2007). "The Validity and Reliability of the Violence Risk Scale-Sexual Offender Version: Assessing Sex Offender Risk and Evaluating Therapeutic Change." Psychological Assessment 19(3): 318-329.</t>
  </si>
  <si>
    <t>Olver 2007</t>
  </si>
  <si>
    <t>Osberg, T. M. and D. L. Poland (2001). "Validity of the MMPI-2 basic and Harris-Lingoes subscales in a forensic sample." Journal of Clinical Psychology 57(12): 1369-1380.</t>
  </si>
  <si>
    <t>Osberg 2001</t>
  </si>
  <si>
    <t>Osborn, J., I. A. Elliott, et al. (2010). "The use of actuarial risk assessment measures with UK internet child pornography offenders." Journal of Aggression, Conflict and Peace Research 2(3): 16-24.</t>
  </si>
  <si>
    <t>Osborn 2010</t>
  </si>
  <si>
    <t>Parent, G., J.-P. Guay, et al. (2012). "Can we do better?: The assessment of risk of recidivism by adult sex offenders." Criminal Justice and Behavior 39(12): 1647-1667.</t>
  </si>
  <si>
    <t>Parent 2012</t>
  </si>
  <si>
    <t>Paton, M., M. Large, et al. (2011). "The predictive value of risk categorisation in schizophrenia." Australian and New Zealand Journal of Psychiatry 45: A48.</t>
  </si>
  <si>
    <t>Paton 2011</t>
  </si>
  <si>
    <t>Percosky, A. B., M. T. Boccaccini, et al. (2013). "Personality Assessment Inventory scores as predictors of treatment compliance and misconduct among sex offenders participating in community-based treatment." Journal of Forensic Psychology Practice 13(3): 192-203.</t>
  </si>
  <si>
    <t>Percosky 2013</t>
  </si>
  <si>
    <t>Pflueger, M. O., I. Franke, et al. (2015). "Predicting general criminal recidivism in mentally disordered offenders using a random forest approach." BMC Psychiatry 15(1).</t>
  </si>
  <si>
    <t>Phenix, A. and S. Sreenivasan (2009). "A practical guide for the evaluation of sexual recidivism risk in mentally retarded sex offenders." The journal of the American Academy of Psychiatry and the Law 37(4): 509-524.</t>
  </si>
  <si>
    <t>Phenix 2009</t>
  </si>
  <si>
    <t>Philipse, M. W. G., M. W. J. Koeter, et al. (2004). "The structural coherence of clinically derived dynamic indicators of reoffending risk." Criminal Behaviour and Mental Health 14(4): 263-279.</t>
  </si>
  <si>
    <t>Philipse 2004</t>
  </si>
  <si>
    <t>Phillips, H. K., N. S. Gray, et al. (2005). "Risk assessment in offenders with mental disorders: relative efficacy of personal demographic, criminal history, and clinical variables." Journal of Interpersonal Violence 20(7): 833-847.</t>
  </si>
  <si>
    <t>Phillips 2005</t>
  </si>
  <si>
    <t>Pierce, D. M. (1971). "A cross-validation of the MMPI Habitual Criminalism Scale." Correctional Psychologist 4(5): 183-187.</t>
  </si>
  <si>
    <t>Pierce 1971</t>
  </si>
  <si>
    <t>Polk-Walker, G. C., W. Chan, et al. (1993). "Psychiatric recidivism prediction factors." Western Journal of Nursing Research 15(2): 163-173; discussion 173-166.</t>
  </si>
  <si>
    <t>Polk-Walker 1993</t>
  </si>
  <si>
    <t>Pollock, P. H. (1996). "Self-efficacy and sexual offending against children: Construction of a measure and changes following relapse prevention treatment." Legal and Criminological Psychology 1(Part 2): 219-228.</t>
  </si>
  <si>
    <t>Pollock 1996</t>
  </si>
  <si>
    <t>Prentky, R. A., R. A. Knight, et al. (1997). "Risk factors associated with recidivism among extrafamilial child molesters." Journal of Consulting and Clinical Psychology 65(1): 141-149.</t>
  </si>
  <si>
    <t>Prentky 1997</t>
  </si>
  <si>
    <t>Prentky, R. A., R. A. Knight, et al. (1995). "Predictive validity of lifestyle impulsivity for rapists." Criminal Justice and Behavior 22(2): 106-128.</t>
  </si>
  <si>
    <t>Prentky 1995</t>
  </si>
  <si>
    <t>Prentky, R. A. and A. F. Lee (2007). "Effect of age-at-release on long term sexual re-offense rates in civilly committed sexual offenders." Sexual Abuse: Journal of Research &amp; Treatment 19(1): 43-59.</t>
  </si>
  <si>
    <t>Prentky 2007</t>
  </si>
  <si>
    <t>Prentky, R. A., N. C. Li, et al. (2010). "Assessing risk of sexually abusive behavior among youth in a child welfare sample." Behavioral sciences &amp; the law 28(1): 24-45.</t>
  </si>
  <si>
    <t>Prentky 2010</t>
  </si>
  <si>
    <t>Proeve, M. (2009). "A preliminary examination of specific risk assessment for sexual offenders against children." Journal of Child Sexual Abuse 18(6): 583-593.</t>
  </si>
  <si>
    <t>Proeve 2009</t>
  </si>
  <si>
    <t>Putnins, A. L. (1982). "The Eysenck Personality Questionnaires and delinquency prediction." Personality and Individual Differences 3(3): 339-340.</t>
  </si>
  <si>
    <t>Putnins 1982</t>
  </si>
  <si>
    <t>Putnins, A. L. (2005). "Assessing Recidivism Risk Among Young Offenders." Australian and New Zealand Journal of Criminology 38(3): 324-339.</t>
  </si>
  <si>
    <t>Ramirez, M. P., S. R. Illescas, et al. (2009). "Assessing risk of recidivism in sex offenders." Psychology in Spain 13(1): 55-61.</t>
  </si>
  <si>
    <t>Ramirez 2009</t>
  </si>
  <si>
    <t>Reed, J. A., R. S. Smith, et al. (2003). "Rates of unemployment and penetrating trauma are correlated." Southern Medical Journal 96(8): 772-774.</t>
  </si>
  <si>
    <t>Reed 2003</t>
  </si>
  <si>
    <t>Renson, G. J., J. E. Adams, et al. (1978). "Buss-Durkee assessment and validation with violent versus nonviolent chronic alcohol abusers." Journal of Consulting and Clinical Psychology 46(2): 360-361.</t>
  </si>
  <si>
    <t>Renson 1978</t>
  </si>
  <si>
    <t>Historical contact with CJS, not current</t>
  </si>
  <si>
    <t>Rettenberger, M., D. P. Boer, et al. (2011). "The predictive accuracy of risk factors in the Sexual Violence Risk-20 (SVR-20)." Criminal Justice and Behavior 38(10): 1009-1027.</t>
  </si>
  <si>
    <t>Rettenberger 2011</t>
  </si>
  <si>
    <t>Rettenberger, M., T. Haubner-Maclean, et al. (2013). "The contribution of age to the Static-99 risk assessment in a population-based prison sample of sexual offenders." Criminal Justice and Behavior 40(12): 1413-1433.</t>
  </si>
  <si>
    <t>Rettenberger 2013b</t>
  </si>
  <si>
    <t>Rettinger, L. and D. Andrews (2010). "General risk and need, gender specificity, and the recidivism of female offenders." Criminal Justice and Behavior 37(1): 29-46.</t>
  </si>
  <si>
    <t>Rettinger 2010</t>
  </si>
  <si>
    <t>Rice, M. E., G. T. Harris, et al. (1990). "A follow-up of rapists assessed in a maximum-security psychiatric facility." Journal of Interpersonal Violence 5(4): 435-448.</t>
  </si>
  <si>
    <t>Rice 1990</t>
  </si>
  <si>
    <t>Rice, M. E., G. T. Harris, et al. (2002). "The appraisal of violence risk." Current Opinion in Psychiatry 15(6): 589-593.</t>
  </si>
  <si>
    <t>Rice 2002</t>
  </si>
  <si>
    <t>Rock, R. C., M. Sellbom, et al. (2013). "Concurrent and predictive validity of psychopathy in a batterers' intervention sample." Law and human behavior 37(3): 145-154.</t>
  </si>
  <si>
    <t>Rock 2013</t>
  </si>
  <si>
    <t>Roncero, C., F. J. Alvarez, et al. (2013). "Driving and legal status of Spanish opioid-dependent patients." Substance abuse treatment, prevention, and policy 8: 19.</t>
  </si>
  <si>
    <t>Roncero 2013</t>
  </si>
  <si>
    <t>Ruiz, M. A., J. Cox, et al. (2014). "Predictive validity of the Personality Assessment Inventory (PAI) for identifying criminal reoffending following completion of an in-jail addiction treatment program." Psychological Assessment 26(2): 673-678.</t>
  </si>
  <si>
    <t>Ruiz 2014</t>
  </si>
  <si>
    <t>Ruiz, M. A., N. G. Poythress, et al. (2008). "Factor structure and correlates of the dissociative experiences scale in a large offender sample." Assessment 15(4): 511-521.</t>
  </si>
  <si>
    <t>Ruiz 2008</t>
  </si>
  <si>
    <t>Salisbury, E. J., P. Van Voorhis, et al. (2009). "The predictive validity of a gender-responsive needs assessment: An exploratory study." Crime &amp; Delinquency 55(4): 550-585.</t>
  </si>
  <si>
    <t>Salisbury 2009</t>
  </si>
  <si>
    <t>Schuck, S. Z., J. A. Dubeck, et al. (1972). "Delinquency, personality tests and relationships to measures of guilt and adjustment." Psychological Reports 31(1): 219-226.</t>
  </si>
  <si>
    <t>Schuck 1972</t>
  </si>
  <si>
    <t>Scoones, C. D., G. M. Willis, et al. (2012). "Beyond static and dynamic risk factors: the incremental validity of release planning for predicting sex offender recidivism." Journal of Interpersonal Violence 27(2): 222-238.</t>
  </si>
  <si>
    <t>Scoones 2012</t>
  </si>
  <si>
    <t>Seifert, D., K. Jahn, et al. (2002). "Prediction of dangerousness in mentally disordered offenders in Germany." International Journal of Law and Psychiatry 25(1): 51-66.</t>
  </si>
  <si>
    <t>Seifert 2002</t>
  </si>
  <si>
    <t>Sepejak, D., R. J. Menzies, et al. (1983). "Clinical predictions of dangerousness: Two-year follow-up of 408 pre-trial forensic cases." Bulletin of the American Academy of Psychiatry &amp; the Law 11(2): 171-181.</t>
  </si>
  <si>
    <t>Sepejak 1983</t>
  </si>
  <si>
    <t>Seto, M. C. (2005). "Is more better? Combining actuarial risk scales to predict recidivism among adult sex offenders." Psychological Assessment 17(2): 156-167.</t>
  </si>
  <si>
    <t>Seto 2005</t>
  </si>
  <si>
    <t>Shaw, J., P. Minoudis, et al. (2012). "A comparison of the standardised assessment of personality-abbreviated scale and the offender assessment system personality disorder screen in a probation community sample." Journal of Forensic Psychiatry &amp; Psychology 23(2): 156-167.</t>
  </si>
  <si>
    <t>Shaw 2012</t>
  </si>
  <si>
    <t>Shea, S. J. (1993). "Personality characteristics of self-mutilating male prisoners." Journal of Clinical Psychology 49(4): 576-585.</t>
  </si>
  <si>
    <t>Shea 1993</t>
  </si>
  <si>
    <t>Shuggi, R., R. E. Mann, et al. (2006). "Predictive validity of the RIASI: Alcohol and drug use and problems six months following remedial program participation." American Journal of Drug and Alcohol Abuse 32(1): 121-133.</t>
  </si>
  <si>
    <t>Shuggi 2006</t>
  </si>
  <si>
    <t>Simourd, D. J. and P. Malcolm (1998). "Reliability and validity of the Level of Service Inventory-Revised among federally incarcerated sex offenders." Journal of Interpersonal Violence 13(2): 261-274.</t>
  </si>
  <si>
    <t>Simourd 1998</t>
  </si>
  <si>
    <t>Singh, J. P., M. Grann, et al. (2013). "Authorship bias in violence risk assessment? A systematic review and meta-analysis." PloS one 8(9): e72484.</t>
  </si>
  <si>
    <t>Singh, J. P., M. Grann, et al. (2012). "A novel approach to determining violence risk in schizophrenia: Developing a stepped strategy in 13,806 discharged patients." PLoS ONE 7(2).</t>
  </si>
  <si>
    <t>Singh 2012</t>
  </si>
  <si>
    <t>Singh, J. P., M. Serper, et al. (2011). "Structured assessment of violence risk in schizophrenia and other psychiatric disorders: A systematic review of the validity, reliability, and item content of 10 available instruments." Schizophrenia Bulletin 37(5): 899-912.</t>
  </si>
  <si>
    <t>Sjostedt, G. and M. Grann (2002). "Risk assessment: What is being predicted by actuarial prediction instruments?" The International Journal of Forensic Mental Health 1(2): 179-183.</t>
  </si>
  <si>
    <t>Sjostedt 2002b</t>
  </si>
  <si>
    <t>Sjostedt, G. and N. Langstrom (2001). "Actuarial assessment of sex offender recidivism risk: a cross-validation of the RRASOR and the Static-99 in Sweden." Law and human behavior 25(6): 629-645.</t>
  </si>
  <si>
    <t>Sjostedt 2001</t>
  </si>
  <si>
    <t>Skelton, A., D. Riley, et al. (2006). "Assessing risk for sexual offenders in New Zealand: Development and validation of a computer-scored risk measure." Journal of Sexual Aggression 12(3): 277-286.</t>
  </si>
  <si>
    <t>Skelton 2006</t>
  </si>
  <si>
    <t>Skopp, N. A., J. F. Edens, et al. (2007). "Risk factors for institutional misconduct among incarcerated women: An examination of the criterion-related validity of the personality assessment inventory." Journal of Personality Assessment 88(1): 106-117.</t>
  </si>
  <si>
    <t>Skopp 2007</t>
  </si>
  <si>
    <t>Smallbone, S. and M. Rallings (2013). "Short-Term Predictive Validity of the Static-99 and Static-99-R for Indigenous and Nonindigenous Australian Sexual Offenders." Sexual Abuse: Journal of Research and Treatment 25(3): 302-316.</t>
  </si>
  <si>
    <t>Smallbone 2013</t>
  </si>
  <si>
    <t>Smid, W. J., J. H. Kamphuis, et al. (2014). "A comparison of the predictive properties of nine sex offender risk assessment instruments." Psychological Assessment 26(3): 691-703.</t>
  </si>
  <si>
    <t>Smid 2014</t>
  </si>
  <si>
    <t>Soyka, M. and C. Zingg (2010). "Association for methodology and documentation in psychiatry profiles predict later risk for criminal behavior and violent crimes in former inpatients with affective disorder." Journal of Forensic Sciences 55(3): 655-659.</t>
  </si>
  <si>
    <t>Soyka 2010</t>
  </si>
  <si>
    <t>Spurgeon, A., S. McCarthy-Tucker, et al. (2000). "Developing a substance abuse relapse screening questionnaire for adults on intensive probation: A pilot study." Journal of Offender Rehabilitation 32(1-2): 167-180.</t>
  </si>
  <si>
    <t>Spurgeon 2000</t>
  </si>
  <si>
    <t>Sreenivasan, S., T. Garrick, et al. (2007). "Predicting the likelihood of future sexual recidivism: Pilot study findings from a California sex offender risk project and cross-validation of the static-99." Journal of the American Academy of Psychiatry and the Law 35(4): 454-468.</t>
  </si>
  <si>
    <t>Sreenivasan 2007</t>
  </si>
  <si>
    <t>Sreenivasan, S., P. Kirkish, et al. (1997). "Predictors of recidivistic violence in criminally insane and civilly committed psychiatric inpatients." International Journal of Law &amp; Psychiatry 20(2): 279-291.</t>
  </si>
  <si>
    <t>Sreenivasan 1997</t>
  </si>
  <si>
    <t>Stalans, L. J., R. Hacker, et al. (2010). "Comparing nonviolent, other-violent, and domestic batterer sex offenders: Predictive accuracy of risk assessments on sexual recidivism." Criminal Justice and Behavior 37(5): 613-628.</t>
  </si>
  <si>
    <t>Stalans 2010</t>
  </si>
  <si>
    <t>Storey, J. E., K. A. Watt, et al. (2012). "Utilization and implications of the Static-99 in practice." Sexual Abuse: Journal of Research and Treatment 24(3): 289-302.</t>
  </si>
  <si>
    <t>Storey 2012</t>
  </si>
  <si>
    <t>Taiminen, T., J. Huttunen, et al. (2001). "The Schizophrenia Suicide Risk Scale (SSRS): Development and initial validation." Schizophrenia Research 47(2-3): 199-213.</t>
  </si>
  <si>
    <t>Taiminen 2001</t>
  </si>
  <si>
    <t>Taylor, M., A. Groves, et al. (2012). "Five simple questions to predict violence in psychiatric patients." The Psychiatrist 36(4): 157.</t>
  </si>
  <si>
    <t>Taylor 2012</t>
  </si>
  <si>
    <t>Tennenbaum, D. J. (1977). "Personality and criminality: A summary and implications of the literature." Journal of Criminal Justice 5(3): 225-235.</t>
  </si>
  <si>
    <t>Tennenbaum 1977</t>
  </si>
  <si>
    <t>Thomas, E., L. Degenhardt, et al. (2014). "Predictive validity of the AUDIT for hazardous alcohol consumption in recently released prisoners." Drug and Alcohol Dependence 134(1): 322-329.</t>
  </si>
  <si>
    <t>Thomas 2014</t>
  </si>
  <si>
    <t>Assessing motivating for change</t>
  </si>
  <si>
    <t>Tierney, D. W. and M. P. McCabe (2004). "The assessment of motivation for behaviour change among sex offenders against children: An investigation of the utility of the Stages of Change Questionnaire." Journal of Sexual Aggression 10(2): 237-249.</t>
  </si>
  <si>
    <t>Tierney 2004</t>
  </si>
  <si>
    <t>Tully, R. J. and K. D. Browne (2015). "Appraising the Risk Matrix 2000 static sex offender risk assessment tool." International Journal of Offender Therapy and Comparative Criminology 59(2): 211-224.</t>
  </si>
  <si>
    <t>Tully 2015</t>
  </si>
  <si>
    <t>Tully, R. J., S. Chou, et al. (2013). "A systematic review on the effectiveness of sex offender risk assessment tools in predicting sexual recidivism of adult male sex offenders." Clinical Psychology Review 33(2): 287-316.</t>
  </si>
  <si>
    <t>Tully 2013 SR</t>
  </si>
  <si>
    <t>van den Brink, R. H., A. Hooijschuur, et al. (2010). "Routine violence risk assessment in community forensic mental healthcare." Behavioral sciences &amp; the law 28(3): 396-410.</t>
  </si>
  <si>
    <t>van den Brink 2010</t>
  </si>
  <si>
    <t>Van Voorhis, P., E. M. Wright, et al. (2010). "Women's risk factors and their contributions to existing risk/needs assessment: The current status of a gender-responsive supplement." Criminal Justice and Behavior 37(3): 261-288.</t>
  </si>
  <si>
    <t>Van Whitlock, R. and B. Lubin (1998). "Predicting outcome of court-ordered treatment for DWI offenders via the MAACL-R." Journal of Offender Rehabilitation 28(1-2): 29-40.</t>
  </si>
  <si>
    <t>van Whitlock 1998</t>
  </si>
  <si>
    <t>Vermeiren, R., M. Schwab-Stone, et al. (2002). "Predicting recidivism in delinquent adolescents from psychological and psychiatric assessment." Comprehensive Psychiatry 43(2): 142-149.</t>
  </si>
  <si>
    <t>Vermeiren 2002</t>
  </si>
  <si>
    <t>Vess, J. (2008). "Risk formulation with sex offenders: Integrating functional analysis and actuarial measures." The Journal of Behavior Analysis of Offender and Victim Treatment and Prevention 1(4): 29-41.</t>
  </si>
  <si>
    <t>Vess 2008</t>
  </si>
  <si>
    <t>Vess, J. (2011). "Risk assessment with female sex offenders: Can women meet the criteria of community protection laws?" Journal of Sexual Aggression 17(1): 77-91.</t>
  </si>
  <si>
    <t>Vess 2011</t>
  </si>
  <si>
    <t>Villeneuve, D. B., N. Oliver, et al. (2003). "Cross-Validation of the Self-Appraisal Questionnaire with a Maximum-Security Psychiatric Population." Journal of Interpersonal Violence 18(11): 1325-1334.</t>
  </si>
  <si>
    <t>Villeneuve 2003</t>
  </si>
  <si>
    <t>Vitacco, M. J., M. Caldwell, et al. (2009). "Assessing risk in adolescent sexual offenders: Recommendations for clinical practice." Behavioral Sciences and the Law 27(6): 929-940.</t>
  </si>
  <si>
    <t>Vitacco 2009</t>
  </si>
  <si>
    <t>Wakeling, H. and G. Barnett (2014). "The relationship between psychometric test scores and reconviction in sexual offenders undertaking treatment." Aggression and Violent Behavior 19(2): 138-145.</t>
  </si>
  <si>
    <t>Wakeling 2014</t>
  </si>
  <si>
    <t>Wakeling, H., A. R. Beech, et al. (2013). "Investigating treatment change and its relationship to recidivism in a sample of 3773 sex offenders in the UK." Psychology, Crime &amp; Law 19(3): 233-252.</t>
  </si>
  <si>
    <t>Wakeling 2013</t>
  </si>
  <si>
    <t>Wakeling, H. C. and G. Barnett (2011). "Measuring grievance thinking in sexual offenders: The revised Dissipation-Rumination Scale." Journal of Sexual Aggression 17(3): 273-289.</t>
  </si>
  <si>
    <t>Walker, J. and N. Bowes (2013). "The evaluation of violent thinking in adult offenders and non-offenders using the Maudsley Violence Questionnaire." Criminal Behaviour and Mental Health 23(2): 113-123.</t>
  </si>
  <si>
    <t>Walker 2013</t>
  </si>
  <si>
    <t>Wallinius, M., P. Johansson, et al. (2011). "Self-serving cognitive distortions and antisocial behavior among adults and adolescents." Criminal Justice and Behavior 38(3): 286-301.</t>
  </si>
  <si>
    <t>Wallinius 2011</t>
  </si>
  <si>
    <t>Walters, G. D. (1995). "Predictive validity of the drug lifestyle screening interview: A two-year follow-up." American Journal of Drug and Alcohol Abuse 21(2): 187-194.</t>
  </si>
  <si>
    <t>Walters 1995</t>
  </si>
  <si>
    <t>Walters, G. D. (2007). "Predicting institutional adjustment with the lifestyle criminality screening form and the antisocial features and aggression scales of the PAI." Journal of Personality Assessment 88(1): 99-105.</t>
  </si>
  <si>
    <t>Walters 2007b</t>
  </si>
  <si>
    <t>Walters, G. D. (2009). "Effect of a longer versus shorter test-release interval on recidivism prediction with the psychological inventory of criminal thinking styles (PICTS)." International Journal of Offender Therapy &amp; Comparative Criminology 53(6): 665-678.</t>
  </si>
  <si>
    <t>Walters 2009b</t>
  </si>
  <si>
    <t>Walters, G. D. (2011). "Taking the next step: Combining incrementally valid indicators to improve recidivism prediction." Assessment 18(2): 227-233.</t>
  </si>
  <si>
    <t>Walters, G. D. (2012). "Substance abuse and criminal thinking: Testing the countervailing, mediation, and specificity hypotheses." Law and Human Behavior 36(6): 506-512.</t>
  </si>
  <si>
    <t>Walters, G. D. and M. L. Chlumsky (1993). "The Lifestyle Criminality Screening Form and Antisocial Personality Disorder: predicting release outcome in a state prison sample." Behavioral Sciences &amp; the Law 11(1): 111-115.</t>
  </si>
  <si>
    <t>Walters 1993</t>
  </si>
  <si>
    <t>Walters, G. D., A. Deming, et al. (2015). "Predicting recidivism in sex offenders with the Psychological Inventory of Criminal Thinking Styles (PICTS)." Assessment 22(2): 167-177.</t>
  </si>
  <si>
    <t>Walters, G. D. and J. R. McDonough (1998). "The Lifestyle Criminality Screening Form as a predictor of federal parole/probation/supervised release outcome: A 3-year follow up." Legal and Criminological Psychology 3(Part 2): 173-181.</t>
  </si>
  <si>
    <t>Walters 2015</t>
  </si>
  <si>
    <t>Walters 1998</t>
  </si>
  <si>
    <t>Wang, E. W., R. Rogers, et al. (1997). "A pilot study of the Personality Assessment Inventory (PAI) in corrections: Assessment of malingering, suicide risk, and aggression in male inmates." Behavioral Sciences and the Law 15(4): 469-482.</t>
  </si>
  <si>
    <t>Wang 1997</t>
  </si>
  <si>
    <t>Warren, J. I., S. Hurt, et al. (2004). "Exploring prison adjustment among female inmates: Issues of measurement and prediction." Criminal Justice and Behavior 31(5): 624-645.</t>
  </si>
  <si>
    <t>Warren 2004</t>
  </si>
  <si>
    <t>Webb, G. R. (1990). "The Mortimer-Filkins test of problem drinking: A review of psychometric properties." British Journal of Addiction 85(11): 1491-1494.</t>
  </si>
  <si>
    <t>Webb 1990</t>
  </si>
  <si>
    <t>Webster, S. D., R. E. Mann, et al. (2006). "Inter-rater reliability of dynamic risk assessment with sexual offenders." Psychology, Crime &amp; Law 12(4): 439-452.</t>
  </si>
  <si>
    <t>Webster 2006</t>
  </si>
  <si>
    <t>Wells-Parker, E., M. Williams, et al. (1998). "Stages of change and self-efficacy for controlling drinking and driving: a psychometric analysis." Addictive Behaviors 23(3): 351-363.</t>
  </si>
  <si>
    <t>Wells-Parker 1998</t>
  </si>
  <si>
    <t>Wendling, A. and B. Kolody (1982). "An evaluation of the Mortimer-Filkins test as a predictor of alcohol-impaired driving recidivism." Journal of Studies on Alcohol 43(7): 751-766.</t>
  </si>
  <si>
    <t>Wendling 1982</t>
  </si>
  <si>
    <t>White, R. B. (1981). "Validity of the MMPI Prison Maladjustment Scale in identifying disciplinary transfers among federally incarcerated male offenders." Psychological reports 49(1): 32-34.</t>
  </si>
  <si>
    <t>White 1981</t>
  </si>
  <si>
    <t>Whittington, R., J. H. Bjorngaard, et al. (2014). "Dynamic relationship between multiple START assessments and violent incidents over time: A prospective cohort study." BMC Psychiatry 14(1).</t>
  </si>
  <si>
    <t>Whittington 2014</t>
  </si>
  <si>
    <t>Willis, G. M. and R. C. Grace (2009). "Assessment of community reintegration planning for sex offenders: Poor planning predicts recidivism." Criminal Justice and Behavior 36(5): 494-512.</t>
  </si>
  <si>
    <t>Willis 2009</t>
  </si>
  <si>
    <t>Wilson, R. J., J. Abracen, et al. (2011). "Pedophilia: An evaluation of diagnostic and risk prediction methods." Sexual Abuse: Journal of Research and Treatment 23(2): 260-274.</t>
  </si>
  <si>
    <t>Wilson 2011</t>
  </si>
  <si>
    <t>Witte, T. D., C. Di Placido, et al. (2006). "An investigation of the validity and reliability of the criminal sentiments scale in a sample of treated sex offenders." Sexual Abuse: Journal of Research and Treatment 18(3): 249-258.</t>
  </si>
  <si>
    <t>Witte 2006</t>
  </si>
  <si>
    <t>Wollert, R., E. Cramer, et al. (2010). "Recent research (N = 9,305) underscores the importance of using Age-Stratified actuarial tables in sex offender risk assessments." Sexual Abuse: Journal of Research and Treatment 22(4): 471-490.</t>
  </si>
  <si>
    <t>Wollert 2010</t>
  </si>
  <si>
    <t>Wootton, L., A. Buchanan, et al. (2008). "Violence in psychosis: Estimating the predictive validity of readily accessible clinical information in a community sample." Schizophrenia Research 101(1-3): 176-184.</t>
  </si>
  <si>
    <t>Wootton 2008</t>
  </si>
  <si>
    <t>Wormith, J., S. Hogg, et al. (2012). "The predictive validity of a general risk/needs assessment inventory on sexual offender recidivism and an exploration of the professional override." Criminal Justice and Behavior 39(12): 1511-1538.</t>
  </si>
  <si>
    <t>Wormith 2012</t>
  </si>
  <si>
    <t>Wormith, J. and M. Ruhl (1986). "Preventive detention in Canada." Journal of Interpersonal Violence 1(4): 399-430.</t>
  </si>
  <si>
    <t>Wright, E. M., E. J. Salisbury, et al. (2007). "Predicting the prison misconducts of women offenders: The importance of gender-responsive needs." Journal of Contemporary Criminal Justice 23(4): 310-340.</t>
  </si>
  <si>
    <t>Wright 2007</t>
  </si>
  <si>
    <t>Yoon, D., A. Spehr, et al. (2011). "Structured assessment of protective factors: A German pilot study in sex offenders." Journal of Forensic Psychiatry &amp; Psychology 22(6): 834-844.</t>
  </si>
  <si>
    <t>Yoon 2011</t>
  </si>
  <si>
    <t>Zamble, E. and W. Palmer (1995). "Prediction of recidivism using psychopathy and other psychologically meaningful variables." Issues in Criminological &amp; Legal Psychology 24: 153-156.</t>
  </si>
  <si>
    <t>Zamble 1995</t>
  </si>
  <si>
    <t xml:space="preserve">Steadham, J. A., &amp; Rogers, R. (2013). Predictors of Reactive and Instrumental Aggression in Jail Detainees: An Initial Examination. Journal of Forensic Psychology Practice, 13(5), 411-428. </t>
  </si>
  <si>
    <t>Steadham 2013</t>
  </si>
  <si>
    <t xml:space="preserve">Rettenberger, M., Matthes, A., Boer, D. P., &amp; Eher, R. (2010). Prospective actuarial risk assessment: a comparison of five risk assessment instruments in different sexual offender subtypes. International journal of offender therapy and comparative criminology, 54(2), 169-186. </t>
  </si>
  <si>
    <t>Rettenberger 2010</t>
  </si>
  <si>
    <t xml:space="preserve">Rogers, R., &amp; Shuman, D. W. (2000). The mental state at the time of the offense measure: Its validation and admissibility under Daubert. [Review]. Journal of the American Academy of Psychiatry and the Law, 28(1), 23-37. </t>
  </si>
  <si>
    <t>Edens 2008a</t>
  </si>
  <si>
    <t>Edens 2008b</t>
  </si>
  <si>
    <t>Langton 2007a</t>
  </si>
  <si>
    <t>Langton 2007b</t>
  </si>
  <si>
    <t>Mills 2005a</t>
  </si>
  <si>
    <t>Mills 2005c</t>
  </si>
  <si>
    <t>Singh 2011 SRb</t>
  </si>
  <si>
    <t>Wakeling 2011a</t>
  </si>
  <si>
    <t>Wakeling 2011b</t>
  </si>
  <si>
    <t>Walters 2005b</t>
  </si>
  <si>
    <t>Walters 2007c</t>
  </si>
  <si>
    <t>Walters 2007a</t>
  </si>
  <si>
    <t>Walters 2009a</t>
  </si>
  <si>
    <t>Walters 2009c</t>
  </si>
  <si>
    <t>Walters 2011a</t>
  </si>
  <si>
    <t>Walters 2011b</t>
  </si>
  <si>
    <t>Walters 2012b</t>
  </si>
  <si>
    <t>Prison</t>
  </si>
  <si>
    <t>LO'S</t>
  </si>
  <si>
    <t>Police custody</t>
  </si>
  <si>
    <t>Serious mental illness</t>
  </si>
  <si>
    <t>Axis-I (exc substance use)</t>
  </si>
  <si>
    <t>2 from S1 and/or 1 from S2</t>
  </si>
  <si>
    <t>Custody Risk Assessment Form</t>
  </si>
  <si>
    <t>Current depression/suicidality</t>
  </si>
  <si>
    <t>AUR (95% CI)</t>
  </si>
  <si>
    <t>.63-.81</t>
  </si>
  <si>
    <t>.64-.82</t>
  </si>
  <si>
    <t>Unclear whether patients were selected consecutively or randomly</t>
  </si>
  <si>
    <t>SCID-IV used to make DSM-IV diagnoses</t>
  </si>
  <si>
    <t>Reference standard and index test conducted at same time point</t>
  </si>
  <si>
    <t>Ethnicity</t>
  </si>
  <si>
    <t>Di Cataldo 1995</t>
  </si>
  <si>
    <t>BJMHS or EMHS</t>
  </si>
  <si>
    <t>BJMHS and EMHS</t>
  </si>
  <si>
    <t>No record of number of people who chose not to participate, not everyone received the BJMHS or CSAF</t>
  </si>
  <si>
    <t>Outcome: no sensitivity/specificity</t>
  </si>
  <si>
    <t>DSM-III-R</t>
  </si>
  <si>
    <t>SADS-C</t>
  </si>
  <si>
    <t>Mischke 1987</t>
  </si>
  <si>
    <t>Psychosis Screening Questionnaire (PSQ)</t>
  </si>
  <si>
    <t>SADS</t>
  </si>
  <si>
    <t>CIDI-SF (self-administered)</t>
  </si>
  <si>
    <t>DSM-III</t>
  </si>
  <si>
    <t>One sensitivity value is provided but it does not appear to be calculated correctly, specificity isn't reported and neither is sensitivity for other disorders</t>
  </si>
  <si>
    <t>Zarrella 1990</t>
  </si>
  <si>
    <t>Prescription Opoid Misuse Index (POMI)</t>
  </si>
  <si>
    <t>ADHD Self Rating Scale (ASRS)</t>
  </si>
  <si>
    <t>Depression Hopelessness Suicide Screening Form (DHS)</t>
  </si>
  <si>
    <t>Substance Abuse Subtle Screening Inventory (SASSI/SASSI-2/SASSI-3/SASSI-4)</t>
  </si>
  <si>
    <t>Tool not freely available</t>
  </si>
  <si>
    <t>Minnesota Multiphasic Personality Inventory (MMPI/MMPI-II)</t>
  </si>
  <si>
    <t>MINI International Neuropsychiatric Interview</t>
  </si>
  <si>
    <t>Modified MINI Screen (MMS - modified from MINI)</t>
  </si>
  <si>
    <t xml:space="preserve">McKinnon, I. G., &amp; Grubin, D. (2013). Health screening of people in police custody--evaluation of current police screening procedures in London, UK. European journal of public health, 23(3), 399-405. </t>
  </si>
  <si>
    <t xml:space="preserve">McKinnon, I., Srivastava, S., Kaler, G., &amp; Grubin, D. (2013). Screening for psychiatric morbidity in police custody: Results from the HELP-PC project. Psychiatrist, 37(12), 389-394. </t>
  </si>
  <si>
    <t>Martin 2013</t>
  </si>
  <si>
    <t>Indigenous Risk Impact Screen (IRIS)</t>
  </si>
  <si>
    <t>Alcohol Dependence Scale (ADS)</t>
  </si>
  <si>
    <t>Addiction Severity Index (ASI)</t>
  </si>
  <si>
    <t>Texas Christian University Drug Screen (TCUDS)</t>
  </si>
  <si>
    <t>Standardised Assessment of Personality - Abbreviated Scale (SAPAS)</t>
  </si>
  <si>
    <t>Triage Assessment for Addictive Disorders (TAAD)</t>
  </si>
  <si>
    <t>SCID-II Screen</t>
  </si>
  <si>
    <t>CESAR Arrestee Drug Screener (CADS) - Cocaine</t>
  </si>
  <si>
    <t>CESAR Arrestee Drug Screener (CADS) - Heroine</t>
  </si>
  <si>
    <t>PPAT-FEATS</t>
  </si>
  <si>
    <t>Psychopathic Personality Inventory (PPI/PPI-R)</t>
  </si>
  <si>
    <t>Personal Experience and Attitude Questionnaire (PEAQ)</t>
  </si>
  <si>
    <t>Severe Sexual Sadism Scale (SSSS)</t>
  </si>
  <si>
    <t>Lacks adaption of Hutt-Briskin Bender Gestalt scoring system (LHB)</t>
  </si>
  <si>
    <t>Personality Assessment Inventory (PAI)</t>
  </si>
  <si>
    <t>MacSAC-CD - assesses competency</t>
  </si>
  <si>
    <t>MacCAT-CA - assesses competency to stand trial</t>
  </si>
  <si>
    <t>Levenson's Primary and Secondary Psychopathy Scales (LPSP)</t>
  </si>
  <si>
    <t>Wender Utah Rating Scale (WURS)</t>
  </si>
  <si>
    <t>California Psychological Inventory - Socialisation Scale (CPI-So)</t>
  </si>
  <si>
    <t xml:space="preserve">Diagnosis - criteria unknown </t>
  </si>
  <si>
    <t>DSM-IV-TR</t>
  </si>
  <si>
    <t>Sexual Deviance</t>
  </si>
  <si>
    <t>MMPI validity scales</t>
  </si>
  <si>
    <t>Lalumiere 1993</t>
  </si>
  <si>
    <t>Letorneau 2002</t>
  </si>
  <si>
    <t>Characterisation of offender/non offender populations or different groups of offenders</t>
  </si>
  <si>
    <t>Adverse Condequences of Substance Use Scale (ACSUS)</t>
  </si>
  <si>
    <t>Research Institute on Additctions Self-Inventory (RIASI)</t>
  </si>
  <si>
    <t>Quickview</t>
  </si>
  <si>
    <t>Dirty Dozen (DD)</t>
  </si>
  <si>
    <t>Self-Report Psychopathy Scale (SRP-III)</t>
  </si>
  <si>
    <t>Personality Diagnostic Questionnaire (PDQ-4/PDQ-R)</t>
  </si>
  <si>
    <t>FoSOD - denial</t>
  </si>
  <si>
    <t>Psychological Inventory of Criminal Thinking Styles (PICTS)</t>
  </si>
  <si>
    <t>STAI; Fear checklist (doesn't aim to measure actual disorder)</t>
  </si>
  <si>
    <t>Drug Lifestyle Screening Interview (DLSI)</t>
  </si>
  <si>
    <t>Psychiatric Diagnostic Interview (PDI)</t>
  </si>
  <si>
    <t>Urpsprung 1983</t>
  </si>
  <si>
    <t>ABS-SPV - assessing adaptive behaviour</t>
  </si>
  <si>
    <t>Multidimensional Personality Questionnaire (MPQ)</t>
  </si>
  <si>
    <t>Drinking Motives Questionnaire (DMQ)</t>
  </si>
  <si>
    <t>Schedule for Alcohol and Drug Use (SADU)</t>
  </si>
  <si>
    <t>Michigan Alcoholism Screening Test (MAST/SMAST)</t>
  </si>
  <si>
    <t>Drug Abuse Screening Test (DAST-10/DAST/SDAST)</t>
  </si>
  <si>
    <t>Interpersonal Measure of Psychopathy (IM-P)</t>
  </si>
  <si>
    <t>Levenson's Self-Report Psychopathy Scale (LSRP)</t>
  </si>
  <si>
    <t>Rapid Risk Assessment for Sexual Offense Recidivism (RRASOR)</t>
  </si>
  <si>
    <t>Violence Risk Appraisal Guide (VRAG)</t>
  </si>
  <si>
    <t>Sex Offender Risk Appraisal Guide (SORAG)</t>
  </si>
  <si>
    <t>Minnesota Sex Offender Screening Tool (MnSOST/MnSOST-R)</t>
  </si>
  <si>
    <t>Multifactorial Assessment of Sex Offender Risk for Recidivism (MASORR)</t>
  </si>
  <si>
    <t>Blumenthal 2009</t>
  </si>
  <si>
    <t>Interpersonal Measure of Schizoid Personality (IM-SZ)</t>
  </si>
  <si>
    <t>Texas Christian University Short Forms</t>
  </si>
  <si>
    <t>The Psychological Services Intake Questionnaire (PSIQ)</t>
  </si>
  <si>
    <t>The Pre-Sentence Investigation (PSI/PSI-CF)</t>
  </si>
  <si>
    <t>The Psychology Data System</t>
  </si>
  <si>
    <t>Triarchic Personality Measure (TriPM)</t>
  </si>
  <si>
    <t>Big Five Inventory (BFI)</t>
  </si>
  <si>
    <t>Emotional Empathy Scale (EES)</t>
  </si>
  <si>
    <t>Emotionality-Activity-Sociability-Impulisvity Inventory (EASI)</t>
  </si>
  <si>
    <t>Machiavellianism Inventory Version IV (MACH-IV)</t>
  </si>
  <si>
    <t>Narcissistic Personality Inventory (NPI)</t>
  </si>
  <si>
    <t>Sensation Seeking Scale (SSS)</t>
  </si>
  <si>
    <t>Interpersonal Reactivity Index (IRI)</t>
  </si>
  <si>
    <t>Neuroticism-Extraversion-Openness Five Factor Inventory (NEO-FFI)</t>
  </si>
  <si>
    <t>Positive and Negative Affect Schedule (PANAS-X)</t>
  </si>
  <si>
    <t>Interpersonal Adjectives Scale-Revised (IAS-R)</t>
  </si>
  <si>
    <t>Fenz-Epstein Questionnaire (FEQ)</t>
  </si>
  <si>
    <t>Fear Survey Schedule (FSS-III)</t>
  </si>
  <si>
    <t>Fear Questionnaire (FQ)</t>
  </si>
  <si>
    <t>Anger Expression Questionnaire (AEQ)</t>
  </si>
  <si>
    <t>Inventory of Depressive Symptomology (IDS-SR/IDS-C)</t>
  </si>
  <si>
    <t>Short Form Health Survey (SF-36)</t>
  </si>
  <si>
    <t>Externalising Spectrum Inventory (Not a specific mental health disorder)</t>
  </si>
  <si>
    <t>Langstrom 2002</t>
  </si>
  <si>
    <t>Walters 2010</t>
  </si>
  <si>
    <t>Singh 2011 SR</t>
  </si>
  <si>
    <t>Motiuk 1986</t>
  </si>
  <si>
    <t>Level of Service Inventory Revised (LSI-R)</t>
  </si>
  <si>
    <t>Walters 2005</t>
  </si>
  <si>
    <t>Stable 2007</t>
  </si>
  <si>
    <t>Deragotis Sexual Functioning Inventory (DSFI)</t>
  </si>
  <si>
    <t>Buss-Durkee Hostility Inventory (BDHI)</t>
  </si>
  <si>
    <t>Sexual Violence Risk-20 (SVR-20)</t>
  </si>
  <si>
    <t>Clinical Outcomes in Routine Evaluation - Outcome Measure (CORE-OM)</t>
  </si>
  <si>
    <t>Prison Screening Questionnaire (PriSnQuest)</t>
  </si>
  <si>
    <t>Self-Harm Inventory (SHI)</t>
  </si>
  <si>
    <t>Borderline Symptom List-23 (BSL-23)</t>
  </si>
  <si>
    <t>Child Abuse and Trauma Scale (CATS)</t>
  </si>
  <si>
    <t>DWI</t>
  </si>
  <si>
    <t>Amoureus 1994</t>
  </si>
  <si>
    <t>Moltiuk 1992</t>
  </si>
  <si>
    <t>Pflueger  2015</t>
  </si>
  <si>
    <t>Van Voorhis 2010</t>
  </si>
  <si>
    <t>Hurley 1991</t>
  </si>
  <si>
    <t>Hurley, W. Dunne M. P. (1991). Psychological distress and psychiatric morbidity in women prisoners. Australian and New Zealand Journal of Psychiatry 25, 461–470.</t>
  </si>
  <si>
    <t>Identified 1 new study</t>
  </si>
  <si>
    <t>No new studies that meet inclusion criteria</t>
  </si>
  <si>
    <t>Sexual deviance</t>
  </si>
  <si>
    <t>Texas Commission on Jail Standards’ Mental Disability/Suicide Intake Screen</t>
  </si>
  <si>
    <t>Grubin 2002</t>
  </si>
  <si>
    <t>Not compared against DSM/ICD</t>
  </si>
  <si>
    <t>Grubin, D., Carson, D., Parsons, S. (2002). Report on new prison reception health screening arrangements: the results of a pilot study in 10 prisons</t>
  </si>
  <si>
    <t>Simple Screening Instrument for Alcohol and Other Drugs (SSI-AOD)</t>
  </si>
  <si>
    <t>Have not checked the reference list as 308 included studies</t>
  </si>
  <si>
    <t xml:space="preserve">Study design: editorial </t>
  </si>
  <si>
    <t>various</t>
  </si>
  <si>
    <t>18-74</t>
  </si>
  <si>
    <t>Substance (alcohol and/or drug) abuse</t>
  </si>
  <si>
    <t>Substance (alcohol and/or drug) dependence</t>
  </si>
  <si>
    <t>Drug dependence</t>
  </si>
  <si>
    <t>Drug abuse</t>
  </si>
  <si>
    <t>Drug misuse disorders</t>
  </si>
  <si>
    <t>Drug harmful use</t>
  </si>
  <si>
    <t>No record of how many people were approached</t>
  </si>
  <si>
    <t>Affective disorders</t>
  </si>
  <si>
    <t>Anxiety disorders</t>
  </si>
  <si>
    <t>Axis 1 disorder</t>
  </si>
  <si>
    <t>1-5</t>
  </si>
  <si>
    <t>4-7</t>
  </si>
  <si>
    <t>1-9</t>
  </si>
  <si>
    <t>1-6</t>
  </si>
  <si>
    <t>Axis 1 or 2 exc ASPD</t>
  </si>
  <si>
    <t>.71-.89</t>
  </si>
  <si>
    <t>.66-.86</t>
  </si>
  <si>
    <t xml:space="preserve">0.05 (SE) </t>
  </si>
  <si>
    <t>Axis 1 or 2</t>
  </si>
  <si>
    <t>0.06 (SE)</t>
  </si>
  <si>
    <t>0.04 (SE)</t>
  </si>
  <si>
    <t>0.07 (SE)</t>
  </si>
  <si>
    <t>.66-.91</t>
  </si>
  <si>
    <t>.77-.96</t>
  </si>
  <si>
    <t>.57-.86</t>
  </si>
  <si>
    <t>0.08 (SE)</t>
  </si>
  <si>
    <t>.62-.97</t>
  </si>
  <si>
    <t>0.10 (SE)</t>
  </si>
  <si>
    <t>.52-.92</t>
  </si>
  <si>
    <t>0.09 (SE)</t>
  </si>
  <si>
    <t>.60-.96</t>
  </si>
  <si>
    <t>.62-.77</t>
  </si>
  <si>
    <t>.72-.86</t>
  </si>
  <si>
    <t>.61-.76</t>
  </si>
  <si>
    <t>0.05 (SE)</t>
  </si>
  <si>
    <t>.63-.83</t>
  </si>
  <si>
    <t>.75-.94</t>
  </si>
  <si>
    <t>.60-.81</t>
  </si>
  <si>
    <t>.50-.77</t>
  </si>
  <si>
    <t>.53-.79</t>
  </si>
  <si>
    <t>Randomly selected inmates from 2,196 adults admitted into Connecticut jail within the previous 24 to 72 hours. After reviewing the first 1,000 screenings, we found that Whites were overrepresented and Hispanics were underrepresented. The sampling strategy was modified to oversample Hispanics and undersample Whites for the remaining 1,196 study screenings</t>
  </si>
  <si>
    <t>Index tests conducted by trained RAs. The CMHS-W/M were statistically derived from four other questionnaires</t>
  </si>
  <si>
    <t>DSM-IV diagnoses made by trained RAs</t>
  </si>
  <si>
    <t xml:space="preserve">There were no differences in age, education level, and criminal charges between interview participants (302) and all jail admissions (2196), but Whites were overrepresented (43% vs. 28% in the jail census) and Blacks and Hispanics (35% and 22% vs. 44% and 27%, respectively, in the jail census) were underrepresented. </t>
  </si>
  <si>
    <t>Within 5 days</t>
  </si>
  <si>
    <t>Non-compliance</t>
  </si>
  <si>
    <t>Needs assessment rather than risk</t>
  </si>
  <si>
    <t>Transfers</t>
  </si>
  <si>
    <t>Program non-completion</t>
  </si>
  <si>
    <t>Aggression and non-compliance</t>
  </si>
  <si>
    <t>Treatment attendance/completion</t>
  </si>
  <si>
    <t>Sellbom 2008b</t>
  </si>
  <si>
    <t>Sjostedt 2002a</t>
  </si>
  <si>
    <t>Adjustment to prison</t>
  </si>
  <si>
    <t>Babchisin 2012 SR</t>
  </si>
  <si>
    <t>Not checked reference list as not limited ot people with paraphilias</t>
  </si>
  <si>
    <t>Risk factors in tools rather than the actual tools themselves</t>
  </si>
  <si>
    <t>Barabaree 2006b</t>
  </si>
  <si>
    <t>Not checked reference list as review for violent offending</t>
  </si>
  <si>
    <t>Not checked reference list as review does not cover risk assessment</t>
  </si>
  <si>
    <t>Not checked reference list as review for violent offending (some sexual offending but not limited to paraphilias)</t>
  </si>
  <si>
    <t>Blair 2009 SR</t>
  </si>
  <si>
    <t>Not checked reference list as review for violent/general offending</t>
  </si>
  <si>
    <t>Gearing 1979 SR</t>
  </si>
  <si>
    <t>Helmus 2012 SR</t>
  </si>
  <si>
    <t>Hemphill 1998</t>
  </si>
  <si>
    <t>Leistico 2008</t>
  </si>
  <si>
    <t>Not checked reference list as IPV</t>
  </si>
  <si>
    <t>Messing 2013</t>
  </si>
  <si>
    <t xml:space="preserve">Singh 2013 SR </t>
  </si>
  <si>
    <t>Stakeholder</t>
  </si>
  <si>
    <t>Daigle 1999</t>
  </si>
  <si>
    <t>Daigle, M., Alarie, M., &amp; Lefebvre, P. (1999). Problem suicide among female prisoners. Forum on Corrections Research, 11, 41-45.</t>
  </si>
  <si>
    <t>Wichmann 2000</t>
  </si>
  <si>
    <t>Identified 2 new studies</t>
  </si>
  <si>
    <t>No new studies identified</t>
  </si>
  <si>
    <t>Gutierrez 2013 SR</t>
  </si>
  <si>
    <t>McKinnon 2014</t>
  </si>
  <si>
    <t>Pitman 2014</t>
  </si>
  <si>
    <t>Pitman, I., Haddlesey, C., Ramos, S.D.S., Oddy, M., Fortescue, D. (2014). The association between neuropsychological performance and self-reported traumatic brain injury in a sample of adult male prisoners in the UK. Neuropsychological Rehabilitation</t>
  </si>
  <si>
    <r>
      <t>McKinnon, I., &amp; Grubin, D. (2014). Evidence-Based Risk Assessment Screening in Police Custody: The HELP-PC Study in London, UK. </t>
    </r>
    <r>
      <rPr>
        <i/>
        <sz val="10"/>
        <color rgb="FF222222"/>
        <rFont val="Arial"/>
        <family val="2"/>
      </rPr>
      <t>Policing</t>
    </r>
    <r>
      <rPr>
        <sz val="10"/>
        <color rgb="FF222222"/>
        <rFont val="Arial"/>
        <family val="2"/>
      </rPr>
      <t>,</t>
    </r>
    <r>
      <rPr>
        <i/>
        <sz val="10"/>
        <color rgb="FF222222"/>
        <rFont val="Arial"/>
        <family val="2"/>
      </rPr>
      <t>8</t>
    </r>
    <r>
      <rPr>
        <sz val="10"/>
        <color rgb="FF222222"/>
        <rFont val="Arial"/>
        <family val="2"/>
      </rPr>
      <t>(2), 174-182</t>
    </r>
  </si>
  <si>
    <t>McKinnon, I. Thorp, J., Grubin, D. , (2015),"Improving the detection of detainees with suspected intellectual disability in
police custody", Advances in Mental Health and Intellectual Disabilities,9,4,174 - 185</t>
  </si>
  <si>
    <t>1-4</t>
  </si>
  <si>
    <t>Referral Decision Scale (RDS) - Depression subscale</t>
  </si>
  <si>
    <t xml:space="preserve">Behaviour measured </t>
  </si>
  <si>
    <t>Behaviour measured</t>
  </si>
  <si>
    <t>Prospective participants used sign-up sheets to indicate their interests in the research; these sheets were used in the consecutive selection of potential participants.</t>
  </si>
  <si>
    <t>Immediately after</t>
  </si>
  <si>
    <t>Mortimer-Filkins Questionnaire</t>
  </si>
  <si>
    <t>&lt;50% in contact with CJS</t>
  </si>
  <si>
    <t>&lt;80% had reported paraphilia/paraphilic offence</t>
  </si>
  <si>
    <t>Hostility and Direction of Hostility Questionnaie (HDHQ)</t>
  </si>
  <si>
    <t>NSPIS</t>
  </si>
  <si>
    <t>HELP-PC</t>
  </si>
  <si>
    <t>Violence Risk Scale: Sexual Offender version (VRS:SO)</t>
  </si>
  <si>
    <t>Standard Goal Attainment Scaling for Sex Offenders (SGAS)</t>
  </si>
  <si>
    <t>Driver Risk Inventory (DRI)</t>
  </si>
  <si>
    <t>Risk Matrix 2000 (RM2000)</t>
  </si>
  <si>
    <t>Assessment of Risk Manageability for Intellectually Disabled Individuals who Offend (ARMIDILO)</t>
  </si>
  <si>
    <t>Alcohol Use Inventory (AUI)</t>
  </si>
  <si>
    <t>Suicide Risk Assessment Scale (SRAS)</t>
  </si>
  <si>
    <t>Viennese Instrument for Suicidality in Correctional Institutions (VISCI)</t>
  </si>
  <si>
    <t>Structured Anchored Clinical Judgment (SACJ/SACJ-Min)</t>
  </si>
  <si>
    <t>Static-99/Static-99R</t>
  </si>
  <si>
    <t>Stable 2000</t>
  </si>
  <si>
    <t>Static-2002/Static-2002R</t>
  </si>
  <si>
    <t>Screening Scale for Pedophilic Interests (SSPI)</t>
  </si>
  <si>
    <t xml:space="preserve">Phallometric Indices </t>
  </si>
  <si>
    <t>Brief Self Control Scale (BSCS)</t>
  </si>
  <si>
    <t>Basic Personality Inventory (BPI)</t>
  </si>
  <si>
    <t xml:space="preserve">Psychache Scale </t>
  </si>
  <si>
    <t>Holden Psychological Screening Inventory (HPSI)</t>
  </si>
  <si>
    <t>Automated Sexual Recidivism Scale (ASRS)</t>
  </si>
  <si>
    <t>Relapse Screening Questionnaire (RSQ)</t>
  </si>
  <si>
    <t>Grade 6 Reading Level Multiple Affect Adjective Check List-Revised (MAACL-R6)</t>
  </si>
  <si>
    <t>Lifestyle Criminality Screening Form (LCSF)</t>
  </si>
  <si>
    <t>Drinking/Driving Efficacy (DDE)</t>
  </si>
  <si>
    <t>Locus of Control Over Drinking (DRIE)</t>
  </si>
  <si>
    <t>Stages of Change for Drinking Scales (SCD)</t>
  </si>
  <si>
    <t>Edwards Social Desirability Scale (ESDS)</t>
  </si>
  <si>
    <t>Brief Reasons for Living Inventory (BRFL)</t>
  </si>
  <si>
    <t>Life Attitudes Schedule-Short Form (LAS-SF)</t>
  </si>
  <si>
    <t>Skinner's Trauma Scale (STS)</t>
  </si>
  <si>
    <t>Montgomery-Åsberg Rating Scale for Depression (MADRS)</t>
  </si>
  <si>
    <t>Beck Scale for Suicide Ideation (BSS)</t>
  </si>
  <si>
    <t>SCOPE</t>
  </si>
  <si>
    <t>Buss-Perry Aggression Questionnaire (BPAQ)</t>
  </si>
  <si>
    <t>Barrat Impulsivity Scale-11 (BIS-11)</t>
  </si>
  <si>
    <t>Limetime History of Aggression (LTHA)</t>
  </si>
  <si>
    <t>Spectrum of Suicidal Behavior Scale (SSBS)</t>
  </si>
  <si>
    <t>Probation</t>
  </si>
  <si>
    <t>MINI International Neuropsychiatric Interview - PTSD items</t>
  </si>
  <si>
    <t>BJMHS or MINI PTSD items</t>
  </si>
  <si>
    <t>Alcohol dependence</t>
  </si>
  <si>
    <t>BJHMHS compelted on reception into jail. Those interviewed were selected from people with valid screening data but unclear how</t>
  </si>
  <si>
    <t>Administered by trained correctional classification officers. Mean administration time was 2.5 minutes. An additional item regarding whether the individual had ever been treated in a jail or prison for emotional or mental health problems was added, but then excluded from the analysis as it did not improve accuracy</t>
  </si>
  <si>
    <t>11,438 people received screening tests but only 357 received reference standard. Samples similar in terms of ethnicity, age, pretrial status. More males (87% vs 59%) were present in screening sample</t>
  </si>
  <si>
    <t>Within 96 hours of admission</t>
  </si>
  <si>
    <t>Personality disorder</t>
  </si>
  <si>
    <t>MMPI - too long</t>
  </si>
  <si>
    <t>Mortimer-Filkins - part of a complex multi-component assessment</t>
  </si>
  <si>
    <t>Personality measures</t>
  </si>
  <si>
    <t>PCL/PCL-R/PCL:SV</t>
  </si>
  <si>
    <t>Psychopathy/Personality measures and child abuse/trauma scale</t>
  </si>
  <si>
    <t>Modified Screeening tool for suicide - developed for purpose of study and does not appear to have been used elsewhere</t>
  </si>
  <si>
    <t xml:space="preserve">Brief Self-control scale </t>
  </si>
  <si>
    <t>Tool outside scope</t>
  </si>
  <si>
    <t>PICTS</t>
  </si>
  <si>
    <t>PICTS/LCSF</t>
  </si>
  <si>
    <t>violent/general offending</t>
  </si>
  <si>
    <t xml:space="preserve">malingered mental illness </t>
  </si>
  <si>
    <t xml:space="preserve">GHQ - General indicator of well-being, should not be used for assessment </t>
  </si>
  <si>
    <t>Andersen 2002</t>
  </si>
  <si>
    <t>SCL-90 too long</t>
  </si>
  <si>
    <t>SASSI - tool long</t>
  </si>
  <si>
    <t>MINI/Modified MINI Screen - more of a research tool, not recommended in previous guidelines</t>
  </si>
  <si>
    <t>IRIS - designed for population outside scope</t>
  </si>
  <si>
    <t>SAPAS - personality measures</t>
  </si>
  <si>
    <t xml:space="preserve">Also contained MINI and Kessler - not extracted as not interested in these tools </t>
  </si>
  <si>
    <t>Limited information about how screen was administered</t>
  </si>
  <si>
    <t xml:space="preserve">DSM-IV diagnoses made by trained research assistants using the SCID. Interviews lasted approximately 60 to 90 min and were conducted in the probationer’s home, a quiet public place (such as a coffee shop), or in a private room in the probation agency. </t>
  </si>
  <si>
    <t>4670 people completed the screen, 1579 agreed to be contact regarding diagnostic interview, 149 ultimately consented to interview (out of 255 approached). Age and ethnicity did not differ across the 3 groups. However, women were more likely to agree to be contacted, and those that agreed to be contacted had high scores on screening tools</t>
  </si>
  <si>
    <t>Mean time between index test and ref standard 87 days (SD=75.4)</t>
  </si>
  <si>
    <t>PTSD checklist</t>
  </si>
  <si>
    <t>Psychopathy measures</t>
  </si>
  <si>
    <t>DLSI/LCSF</t>
  </si>
  <si>
    <t>SCID-II screen - too long</t>
  </si>
  <si>
    <t>Outdated tool</t>
  </si>
  <si>
    <t>Static-99/99R - been revised into the Static-2002/2002R which is thought to be more accurate than 99</t>
  </si>
  <si>
    <t xml:space="preserve">Static-99/99R - been revised into the Static-2002/2002R which is thought to be more accurate than 99. Also data for PCL-R which we are not interested in </t>
  </si>
  <si>
    <t>Existing diagnosis (criteria unknown) or referral to mental health services in previous 6 months</t>
  </si>
  <si>
    <t>Those screened appear to be all admissions to four county jails November 2005-June 2006. Unclear how those administered the reference standard were selected from the larger sample</t>
  </si>
  <si>
    <t xml:space="preserve">Administered by trained correctional classification officers. </t>
  </si>
  <si>
    <t>DSM-IV diagnoses made by trained clinical research interviewers using the SCID</t>
  </si>
  <si>
    <t>DSM-IV diagnoses made by trained clinical research interviewers using the SCID. Mean time 76 minutes</t>
  </si>
  <si>
    <t>10562 were admitted to one of the four jails during the study period and 10255 had valid screening data. Only 464 were interviewed with the SCID. No comment on whether this group differs significantly from the larger sample</t>
  </si>
  <si>
    <t xml:space="preserve">Within 72 hours of admission </t>
  </si>
  <si>
    <t>Only reports true/false positives</t>
  </si>
  <si>
    <t>Not true sensitivity/specifity as only included people with mental health problems</t>
  </si>
  <si>
    <t>16-68</t>
  </si>
  <si>
    <t>Referral Decision Scale (RDS) - Bipolar subscale</t>
  </si>
  <si>
    <t>Referral Decision Scale (RDS) - Schizophrenia subscale</t>
  </si>
  <si>
    <t>Teplin 1989a</t>
  </si>
  <si>
    <t>Teplin 1989b</t>
  </si>
  <si>
    <t>2 on schizophrenia/depression subscales, 3 on bipolar subscale</t>
  </si>
  <si>
    <t>Only 13 of the RDS items were rated as inpatient history was not available</t>
  </si>
  <si>
    <t>Subjects were randomly selected to participate in the study as they waited to be processed in the CCDC intake area. AU jail detainees are assigned a sequential ID number as soon as they arrive at CCDC. A list of computer-generated ID numbers was used by the interviewer to target potential subjects. In order to ensure that the sample consisted of approximately equal subsamples of misdemeanants and felons, the interviewers alternated between felons and misdemeanants in the sampling process.</t>
  </si>
  <si>
    <t>Development study - Subjects were interviewed in a soundproof, private glass booth within the CCDC intake area using the National Institute of Mental Health Diagnostic Interview Schedule (NIMH-DIS) by interviewerswith extensive training in psychopathology and interviewing techniques. Items to include in the RDS were selected using discriminant analysis in SPSS. Once relevant items were chosen, sensitivity and specificity were examined for all possible cut-off points to determine optimum cut-off</t>
  </si>
  <si>
    <t>DSM-III diagnoses made from NIMH-DIS interview data scored by a computer</t>
  </si>
  <si>
    <t>35 (4.6%) refused to participate. Four other subjects were eliminated: two who had been interviewed previously, one who was thought to be lying, and one who did not meet the subject eligibility requirements (he was incarcerated solely for "safekeeping"). No discussion of whether these individuals different from included participants</t>
  </si>
  <si>
    <t>Scored from same interview data</t>
  </si>
  <si>
    <t>NR - administered the NIMH-DIS to a sample of 1,149 North Carolina prisoners between March and May of 1983.</t>
  </si>
  <si>
    <t>No record of number of people approached and whether these differed from those included</t>
  </si>
  <si>
    <t>Behaviour Measured</t>
  </si>
  <si>
    <t>Suicide (completed)</t>
  </si>
  <si>
    <t>7/8</t>
  </si>
  <si>
    <t>1.08-4.94</t>
  </si>
  <si>
    <t>Pretrial sample (7 item tool)</t>
  </si>
  <si>
    <t>Sentenced sample (8 item tool)</t>
  </si>
  <si>
    <t>Construct validity: Discriminant validity</t>
  </si>
  <si>
    <t>All suicides occuring in 28 correctional institutions in Austria between January 1st 2000 and December 31st 2004 were selected as cases. The individuals admitted immediately before and after each suicide case were included as controls</t>
  </si>
  <si>
    <t>VISCI scored using file review</t>
  </si>
  <si>
    <t>Completed suicides - no further information except that it did not include open verdicts</t>
  </si>
  <si>
    <t>N/A - index test scored using file information for all included individuals</t>
  </si>
  <si>
    <t>Perry 2009c</t>
  </si>
  <si>
    <t>14-66</t>
  </si>
  <si>
    <t>73-82</t>
  </si>
  <si>
    <t>5-14</t>
  </si>
  <si>
    <t xml:space="preserve">Self-harm/suicidal behaviour </t>
  </si>
  <si>
    <t>15-65</t>
  </si>
  <si>
    <t>.62-.76</t>
  </si>
  <si>
    <t>.78-.83</t>
  </si>
  <si>
    <t>.38-.80</t>
  </si>
  <si>
    <t>.61-.78</t>
  </si>
  <si>
    <t>Using a cross-sectional validation design, prisons were visited on a number of successive occasions over a 2 year data collection period (1st January 2002–31st January 2004). The data were collected across six different HM Prisons in the north-east of England. Four of the six prisons housed juvenile and young male adult offenders; the remaining two prisons housed female adult offenders. Eligible prisoners were all those in the prison on the day of the data collection. No prisoner was explicitly excluded from project, unless they were not well enough to complete the questionnaires.</t>
  </si>
  <si>
    <t>The three questionnaires (BDI-II, BHS, and newly devised SCOPE) were distributed by prison staff to prisoners located on each prison wing</t>
  </si>
  <si>
    <t xml:space="preserve">Cross-sectional </t>
  </si>
  <si>
    <t xml:space="preserve">1166 participants initially included - 228 completed the BHS. However, no discussion of whether those with and without data were significantly different. </t>
  </si>
  <si>
    <t>1166 participants initially included - all completed the SCOPE but only 681 people included in analysis on SCOPE - does not state what happened to the other included participants or whether the two groups differed significantly</t>
  </si>
  <si>
    <t>Female service users identified by Perry 2009a. Male service users were not used in this second stage of the study due to a lack of available data and resources</t>
  </si>
  <si>
    <t>NR - potentially used same questionnaire data as collected for Perry 2009a</t>
  </si>
  <si>
    <t>Taken from Official HM Prison Service records of risk - no further information provided</t>
  </si>
  <si>
    <t>Up to four years, or point of discharge from prison</t>
  </si>
  <si>
    <t>Of these 465, detailed follow-up information was obtained on 394 (85%) participants. The 15% of individuals we were unable to trace was due to an absence of file information. No discussion of whether these groups were significantly different from each other. Does not state that any service users were missing index tests but the number of included participants exceeds the number who had assessments in Perry 2009a</t>
  </si>
  <si>
    <t>Intensive probation</t>
  </si>
  <si>
    <t>Relapse into substance misuse</t>
  </si>
  <si>
    <t>Top 10%</t>
  </si>
  <si>
    <t>The test was piloted on a group of 27 male offenders on intensive probation in a small southwestern U.S. city. Each of the subjects had a history of drug abuse. Unlcear how they were selecred (e.g., consectuive/random/all available)</t>
  </si>
  <si>
    <t>Each of the subjects was asked to complete the questionnaire by his supervising probation officer. Subjects’ scores were converted to percentile ranks; based on these ranges, 15 subjects were identified at a severe-risk level (Top 10% of scores)</t>
  </si>
  <si>
    <t>Relapse was defined as a urine analysis which tested positive for alcohol, marijuana, methamphetamine, benzodiazapine, cocaine, heroin or other narcotics. Self admitted use of any of these substances by the subject was also considered relapse. Documented relapses were tracked for a two-month period. Unclear how often urinalysis was conducted</t>
  </si>
  <si>
    <t>2 month-follow up period - unclear how often urinalysis was conducted</t>
  </si>
  <si>
    <t>AUDIT-C</t>
  </si>
  <si>
    <t>Florida 2012</t>
  </si>
  <si>
    <t>Detainees aged  18 years who were arrested and detained under the auspices of PACE between 23/05/12 and 17/08/12 were eligible for inclusion. Researchers were present in the custody suite 7 days a week for at least 10 h per day to ensure that a cross-section
of arrest times was achieved. Detainees who lacked capacity to consent were not interviewed by the researchers, but the basis of the incapacity was recorded and included in the overall data analysis</t>
  </si>
  <si>
    <t>Pilot study - Custody officers are directed to ask specific questions of the detainee, then make an objective comment based upon their observation, with specific observational prompts provided in the mental disorders section. If detainees are uncooperative
or do not answer questions, the observations sections are still completed. Where morbidity is identified, the screening tool provides the CO with guidance regarding the next steps, such as when to call for a HCP (and if so with what level of urgency) as well as consideration of whether an AA is required. Guidance is also given on the circumstance in which an emergency ambulance should be called. Number of items/cut-off points not reported</t>
  </si>
  <si>
    <t>Limited information - In order to evaluate the efficacy of the new screen, detainees were subsequently assessed by research doctors blinded to the outcome of the COs’ screens.</t>
  </si>
  <si>
    <t>In total, 1284 detainees were brought into custody during the pilot. Researchers were present in the custody suite for 74 days (88%). In all, 606 detainees were eligible for inclusion of whom 323 detainees (53%) were interviewed. Twenty-eight detainees (5%) lacked capacity to consent to take part in the research. There were a number of other reasons eligible detainees were not interviewed by researchers: 96 (16%) were not available for us to approach, 77 (13%) declined consent, 55 (9%) had insufficient
English to understand the study information, 6 (1%) were intoxicated and had not sobered sufficiently for researchers to re-approach, 17 (3%) were considered by the CO to be too high a risk for researchers to interview alone, two agreed but were
released before consent could be taken, and one detainee required urgent medical attention and was taken to hospital. No discussion of whether those included were significantly different from the remaining individuals</t>
  </si>
  <si>
    <t>Unclear - subsequent to interview with CO, but unclear if this was immediate</t>
  </si>
  <si>
    <t>Developmental disorders</t>
  </si>
  <si>
    <t>No information about how it was conducted. Screen consists of three questions and one observational cue to assist Custody Officerss in identifying detainees with ID.</t>
  </si>
  <si>
    <t>As in McKinnon 2015a with the addition of a screening questionnaire from a local forensic ID service in London (Galloway and Ali, 2011).</t>
  </si>
  <si>
    <t>Limited information - 352 detainees were recruited by researchers over the three month HELP-PC screen pilot in 2012. One detainee was inadvertently screened using the existing NSPIS screen and was excluded from the comparison to the HELP-PC screen</t>
  </si>
  <si>
    <t>Reconviction for sexual offending</t>
  </si>
  <si>
    <t>NR - no information about how the index test was administered (possibly routine administration or scored based on file review)</t>
  </si>
  <si>
    <t>No record of how many people were approached/excluded</t>
  </si>
  <si>
    <t>Mean follow-up 23 years</t>
  </si>
  <si>
    <t>1 prison sample and 2 community treatment programmes</t>
  </si>
  <si>
    <t>.70-.88</t>
  </si>
  <si>
    <t xml:space="preserve">Index test seems to have been completed as part of routine practice; no details provided for this but "to be included, samples required Static-99 scores, Static-2002 scores, and information on sexual recidivism." </t>
  </si>
  <si>
    <t>Mean follow-up 10.4 years</t>
  </si>
  <si>
    <t>Community supervision (probation or parole)</t>
  </si>
  <si>
    <t>Official records</t>
  </si>
  <si>
    <t>Recidivism for sexual offending (not necessarily reconvicted)</t>
  </si>
  <si>
    <t>Recidivism for sexual offending including breaches</t>
  </si>
  <si>
    <t>.52-.72</t>
  </si>
  <si>
    <t>.56-.73</t>
  </si>
  <si>
    <t>.58-.79</t>
  </si>
  <si>
    <t>.62-.80</t>
  </si>
  <si>
    <t>.70-.85</t>
  </si>
  <si>
    <t>.72-.85</t>
  </si>
  <si>
    <t>Mean follow-up 7.5 years</t>
  </si>
  <si>
    <t>No record of how many people were approached/excluded. Sample size was further reduced for analyses of some variables, depending on the available information - no discussion of whether those that were missing information were significantly different from those that weren't</t>
  </si>
  <si>
    <t>18-77</t>
  </si>
  <si>
    <t>Recidivism for sexual offending - victim &lt;15</t>
  </si>
  <si>
    <t>Sjostedt 2002</t>
  </si>
  <si>
    <t>.65-.85</t>
  </si>
  <si>
    <t>Limited information - "During follow-up 6% (n = 75) of the subjects were reconvicted for a new sexual offense. The written court reports were collected and used for coding information on characteristics of the first reoffense occasion"</t>
  </si>
  <si>
    <t xml:space="preserve">15 people were excluded as they had missing data on the RRASOR - no discussion of whether these individuals were significantly different from those with complete data </t>
  </si>
  <si>
    <t>Mean follow-up 5.7 years</t>
  </si>
  <si>
    <t>18-78</t>
  </si>
  <si>
    <t>Community - on license or serving a community sentence</t>
  </si>
  <si>
    <t>Recidivism for sexual offending - reconviction or caution</t>
  </si>
  <si>
    <t>.54-.76</t>
  </si>
  <si>
    <t>RM2000/s (sexual offending)</t>
  </si>
  <si>
    <t>RM2000/v (violent offending)</t>
  </si>
  <si>
    <t>.57-.76</t>
  </si>
  <si>
    <t>.57-.77</t>
  </si>
  <si>
    <t>.40-.58</t>
  </si>
  <si>
    <t>t(31.14) = -2.47, p &lt; .05 (mean scores higher in reconvicted group)</t>
  </si>
  <si>
    <t>.45-.74</t>
  </si>
  <si>
    <t>.36-.65</t>
  </si>
  <si>
    <t>.48-1.0</t>
  </si>
  <si>
    <t>.87-1.0</t>
  </si>
  <si>
    <t>.52-.73</t>
  </si>
  <si>
    <t>.46-.76</t>
  </si>
  <si>
    <t>.65-.82</t>
  </si>
  <si>
    <t>.60-1.0</t>
  </si>
  <si>
    <t>Unclear what % of the sample have a true paraphilia as some of the internet sex offenders may have been classified as possessing images etc. for commercial exploitation</t>
  </si>
  <si>
    <t>RM2000/s scores were available for those in the sample who engaged in treatment inprison. For these 238 offenders, RM2000/s was scored by trained staff at treatmentsites, prior to treatment. For the 1,106 men who had not engaged in treatment in custody, RM2000/s scores were computed retrospectively by the researchers using information gathered on the OASys assessments and Police National Computer data. To prevent any researcher bias in scoring risk assessments, scorers coded the variables blind to recidivism outcomes. Equally, recidivism outcomes were coded blind to risk assessment scores</t>
  </si>
  <si>
    <t xml:space="preserve">Limited information - OGRS3 scores were computed using data obtained from the Police National Computer for the whole sample. To prevent any researcher bias in scoring risk assessments, scorers coded the variables blind to recidivism outcomes. Equally, recidivism outcomes were coded blind to risk assessment scores. Not validated for sexual offending </t>
  </si>
  <si>
    <t>The measure of proven reoffending was restricted to any conviction or caution for a new offense. Those offenders who were convicted or cautioned of an offense within 2 years of their community punishment or release from prison were identified using information from the Police National Computer. A buffer period of at least 12 months was satisfied for data from each sample. This buffer period meant that each offender’s period at risk of reoffending ended at least 12 months before the Police National Computer data were extracted, allowing time for cautions and convictions to be incurred for these offenses and entered onto the Police National Computer. Recidivism outcomes were coded blind to risk assessment scores.</t>
  </si>
  <si>
    <t>1 and 2 year follow-up periods</t>
  </si>
  <si>
    <t>Sample initially consisted of 1344 adult males. 1326 had a minimum of 1-year proven reoffending follow-up data; 994 had 2-year follow-up data. Follow-ups finished early when an offender was imprisoned for an offense committed before the start of the follow-up. No discussiuon of whether those without data were significantly different from those with data</t>
  </si>
  <si>
    <r>
      <t>Wichmann, C., Serin, R., &amp; Motiuk, L. L. (2000). </t>
    </r>
    <r>
      <rPr>
        <sz val="10"/>
        <color rgb="FF222222"/>
        <rFont val="Arial"/>
        <family val="2"/>
      </rPr>
      <t>Predicting suicide attempts among male offenders in federal penitentiaries. Correctional Service Canada, Research Branch, Corporate Development.</t>
    </r>
  </si>
  <si>
    <t>Prison based treatment program</t>
  </si>
  <si>
    <t>Pre-treatment</t>
  </si>
  <si>
    <t>.69-.88</t>
  </si>
  <si>
    <t>Post-treatment</t>
  </si>
  <si>
    <t>VRS:SO - Static items</t>
  </si>
  <si>
    <t>VRS:SO - Dynamic items</t>
  </si>
  <si>
    <t>VRS:SO - Sexual Deviance scale</t>
  </si>
  <si>
    <t>VRS:SO - Criminality scale</t>
  </si>
  <si>
    <t>VRS:SO - Treatment Responsivity scale</t>
  </si>
  <si>
    <t>.60-.80</t>
  </si>
  <si>
    <t>.72-.89</t>
  </si>
  <si>
    <t>.62-.82</t>
  </si>
  <si>
    <t>.68-.87</t>
  </si>
  <si>
    <t>.59-.79</t>
  </si>
  <si>
    <t>.61-.80</t>
  </si>
  <si>
    <t>.65-.83</t>
  </si>
  <si>
    <t>Mean follow-up 12.2 years (Range: 7.9-14.9)</t>
  </si>
  <si>
    <t>Limited information - Participants were 218 adult males who completed a treatment program for sexual offenders against children while incarcerated at the Kia Marama Special Treatment Unit in Rolleston, New Zealand, between 1993 and 2000. No information regarding exclusions/how participants were selected</t>
  </si>
  <si>
    <t>No record of how many people were approached and declined to participate</t>
  </si>
  <si>
    <t>Examining predictive validity of the standardised residual change between pre- and post-treatment scores on the VRS:SO - also same service user/risk assessment data as Beggs 2010</t>
  </si>
  <si>
    <t xml:space="preserve">Assessed prior to/just after court appearance or sentencing </t>
  </si>
  <si>
    <t>Mean follow-up 10.6 years (Maximum 20 years)</t>
  </si>
  <si>
    <t xml:space="preserve">Limited information - Participants were 586 adult men who had been convicted of a contact sexual offense and were assessed between 1982 and 1992 at a predominantly outpatient sexology clinic where evaluations are conducted on men and women with problematic sexual behaviors or interests. Unclear if this was a random or complete sample of those assessed during the time-frame </t>
  </si>
  <si>
    <t>NR - no information about how the index test was administered</t>
  </si>
  <si>
    <t xml:space="preserve">Suicide pronesness as measured by scores on the LAS-SF rather than actual suicidal behaviour </t>
  </si>
  <si>
    <t>Suicidality measured by other risk assessment tools (suicidal urgency scale and suicide risk scale) rather than actual behaviour</t>
  </si>
  <si>
    <t>Most of the results are regarding ability of the DHS to predict psychache scores (not a gold standard). Authors notes that the Psychache scale was significantly related to suicide history, but no results presented</t>
  </si>
  <si>
    <t>24 month follow-up</t>
  </si>
  <si>
    <t>120 month follow-up</t>
  </si>
  <si>
    <t>SPS Hopelessness subscale</t>
  </si>
  <si>
    <t>SPS Suicide ideation subscale</t>
  </si>
  <si>
    <t>SPS Negative self-evaluation subscale</t>
  </si>
  <si>
    <t>SPS Hostility subscale</t>
  </si>
  <si>
    <t>Total sample - max 138 month follow-up</t>
  </si>
  <si>
    <t>t=-4.49, p&lt;.001 (higher in group with suicidal behaviour)</t>
  </si>
  <si>
    <t>t=-7.33, p&lt;.001 (higher in group with suicidal behaviour)</t>
  </si>
  <si>
    <t>t=-6.35, p&lt;.001 (higher in group with suicidal behaviour)</t>
  </si>
  <si>
    <t>t=-5.04, p&lt;.001 (higher in group with suicidal behaviour)</t>
  </si>
  <si>
    <t>t=-5.01, p&lt;.001 (higher in group with suicidal behaviour)</t>
  </si>
  <si>
    <t>t=1.22, p=.224 (no significant difference)</t>
  </si>
  <si>
    <t>t=1.60, p=.113 (no significant difference)</t>
  </si>
  <si>
    <t>SPS administered shortly after admission. The original English version of the SPS was used with English-speaking inmates (15% of 1,025 respondents) and the French version (Labelle et al. 1998) with French speaking inmates (85%). No information regarding how it was administered</t>
  </si>
  <si>
    <t>Correctional services computerised records were searched in 2006/2007 to identify those that had and had not engaged in suicidal behaviour. The SB group was further divided into behavior type: completed suicide (Suicide), non-lethal self-harm (NLSH) and suicidal intention (Intention).</t>
  </si>
  <si>
    <t>1147 service users initially completed the SPS but follow-up data (reference standard) was only available for 1025 (with further drop-off for longer follow-up periods). No discussion of whether those with and without follow-up data significantly differed from one another</t>
  </si>
  <si>
    <t>Maximum follow up 138 months; also reported 24 and 120 month follow-ups</t>
  </si>
  <si>
    <t>1-8</t>
  </si>
  <si>
    <t>1-12</t>
  </si>
  <si>
    <t>.42-.68</t>
  </si>
  <si>
    <t>.59-.84</t>
  </si>
  <si>
    <t>.06 (SE)</t>
  </si>
  <si>
    <t>.62-.86</t>
  </si>
  <si>
    <t>.05 (SE)</t>
  </si>
  <si>
    <t>.68-.88</t>
  </si>
  <si>
    <t>.64-.84</t>
  </si>
  <si>
    <t>.61-.81</t>
  </si>
  <si>
    <t>.56-.78</t>
  </si>
  <si>
    <t>.49-.72</t>
  </si>
  <si>
    <t>.39-.64</t>
  </si>
  <si>
    <t>.41-.65</t>
  </si>
  <si>
    <t>.52-.75</t>
  </si>
  <si>
    <t>.62-.83</t>
  </si>
  <si>
    <t>.69-.87</t>
  </si>
  <si>
    <t>.50-.71</t>
  </si>
  <si>
    <t>.40-.63</t>
  </si>
  <si>
    <t>.07 (SE)</t>
  </si>
  <si>
    <t>.04 (SE)</t>
  </si>
  <si>
    <t>.42-.70</t>
  </si>
  <si>
    <t>.61-.88</t>
  </si>
  <si>
    <t>.67-.90</t>
  </si>
  <si>
    <t>.76-.92</t>
  </si>
  <si>
    <t>.48-.72</t>
  </si>
  <si>
    <t>.38-.64</t>
  </si>
  <si>
    <t>.42-.66</t>
  </si>
  <si>
    <t>.55-.80</t>
  </si>
  <si>
    <t>.59-.82</t>
  </si>
  <si>
    <t>.70-.89</t>
  </si>
  <si>
    <t>.70-.87</t>
  </si>
  <si>
    <t>.50-.72</t>
  </si>
  <si>
    <t>.46-.68</t>
  </si>
  <si>
    <t>.53-.74</t>
  </si>
  <si>
    <t>.65-.84</t>
  </si>
  <si>
    <t>.66-.85</t>
  </si>
  <si>
    <t>.57-.80</t>
  </si>
  <si>
    <t>.48-.69</t>
  </si>
  <si>
    <t>.43-.65</t>
  </si>
  <si>
    <t>.40-.62</t>
  </si>
  <si>
    <t>Sensitivity/Specificity &amp; AUC data received through personal communication with author (SPSS output file)</t>
  </si>
  <si>
    <t>.47-.68</t>
  </si>
  <si>
    <t>.55-.76</t>
  </si>
  <si>
    <t>.67-.86</t>
  </si>
  <si>
    <t>.51-.73</t>
  </si>
  <si>
    <t>.49-.71</t>
  </si>
  <si>
    <t>.43-.66</t>
  </si>
  <si>
    <t>.55-.78</t>
  </si>
  <si>
    <t>.57-.79</t>
  </si>
  <si>
    <t>.61-.82</t>
  </si>
  <si>
    <t>.59-.80</t>
  </si>
  <si>
    <t>.55-.75</t>
  </si>
  <si>
    <t>.47-.69</t>
  </si>
  <si>
    <t>.45-.68</t>
  </si>
  <si>
    <t>.41-.64</t>
  </si>
  <si>
    <t>.39-.62</t>
  </si>
  <si>
    <t>.50-.73</t>
  </si>
  <si>
    <t>.56-.79</t>
  </si>
  <si>
    <t>.56-.76</t>
  </si>
  <si>
    <t>.42-.64</t>
  </si>
  <si>
    <t>Limited information - Screens were administered by bachelor’s-level research staff</t>
  </si>
  <si>
    <t>Refer to existing guidance</t>
  </si>
  <si>
    <t>Sensitivity &amp; specificity is weighted and cannot extract 2x2 table</t>
  </si>
  <si>
    <t>Substance abuse tool(s)</t>
  </si>
  <si>
    <t>Bipolar disorder tool(s)</t>
  </si>
  <si>
    <t>ADHD tool(s)</t>
  </si>
  <si>
    <t>Outcome: outside intended purpose of tool</t>
  </si>
  <si>
    <t>Risk tool being used for depression</t>
  </si>
  <si>
    <t>Tool(s) do not meet criteria for screening tool</t>
  </si>
  <si>
    <t>Depression and anxiety scales being used for suicide risk</t>
  </si>
  <si>
    <t>Looking at predictive validity of individual items/combinations of items rather than tool itself</t>
  </si>
  <si>
    <t>Also contained PAS but excluded this data as not interested in personality measures and Texas Commission on Jail Standards’ Mental Disability/Suicide Intake Screen as US standards (outside scope). Also, didn't extract suicide data as this is outside scope of the RDS</t>
  </si>
  <si>
    <t>2.1/2.2: If a threshold was used, was it pre-specified? 2.3: Is information available to facilitate clinical judgment of risk?</t>
  </si>
  <si>
    <t>Correlations with other meausres of sexual deviancy etc. rather than sexual offending</t>
  </si>
  <si>
    <t>16-66</t>
  </si>
  <si>
    <t>Self-report</t>
  </si>
  <si>
    <t>SCOPE Optimism subscale</t>
  </si>
  <si>
    <t>SCOPE Protective Social Networks subscale</t>
  </si>
  <si>
    <t>Self report</t>
  </si>
  <si>
    <t>Data was collected from 6 prisons (4 male, 2 female) - the SCOPE was distributed on a series of successive occasions between August 2004 and December 2004. On each visit to the prison general open prison wings were selected and their inmates were asked to complete the newly devised instrument during the lock down lunchtime period - unclear if all consecutive/random/all available</t>
  </si>
  <si>
    <t>Missing data for 18 participants - no comment on whether these were significantly different from those included</t>
  </si>
  <si>
    <t>Collected at same time point - using retrospective information rather than future behaviour</t>
  </si>
  <si>
    <t>Limited information - "Participants were asked to provide information on demographic characteristics and evidence of previous or current attempted suicide or nonfatal self-harm behaviour" - Maked high for concerns regarding applicability as risk assessments are intended to predict future behaviour, not distinguish between those with and without past behaviour</t>
  </si>
  <si>
    <t>&lt;80% had reported paraphilia/paraphilic offence - rates of reoffending presented for child molester group but cannot extract predictive accuracy for this group alone</t>
  </si>
  <si>
    <t>No predictive efficacy data for ASRS - release planning data not extracted as not formal assessment tool</t>
  </si>
  <si>
    <t>18-50</t>
  </si>
  <si>
    <t>F(1, 149)=26.66, p =.0001; r 2 =.17 (higher in the suicide attempt group)</t>
  </si>
  <si>
    <t>t = 5.44; df = 1146; p &lt; .01 (higher (worse) in those with history of self-harm/suicidality)</t>
  </si>
  <si>
    <t>t =12.05; df = 1145; p &lt; .01 (higher (worse) in those with history of self-harm/suicidality)</t>
  </si>
  <si>
    <t>NR - no information about how Suicide Potential Scale was administered</t>
  </si>
  <si>
    <t>Patients came from a larger sample but were those with complete OIA information - no discussion of whether they differed significantly from the larger sample - only that number of suicide attempts did not appear to differ</t>
  </si>
  <si>
    <t>HCR-20 being used to predict drug crimes (possession)</t>
  </si>
  <si>
    <t>15-60</t>
  </si>
  <si>
    <t>Evaluated at Federal Evaluation Centre for Violent and Sexual Offenders</t>
  </si>
  <si>
    <t>Sexual Sadism</t>
  </si>
  <si>
    <t>Inter-rater reliability (k)</t>
  </si>
  <si>
    <t>.72-.91</t>
  </si>
  <si>
    <t>d=1.23 (higher for sadists)</t>
  </si>
  <si>
    <t>Limited information - evaluated by experienced forensic psychiatrists and psychologists at the FECVSO according to DSM-IV-TR criteria</t>
  </si>
  <si>
    <t>Does not appear to be any drop-out/missing information</t>
  </si>
  <si>
    <t>Also contained NSPIS data - not extracted as outdated tool, and data for the HELP-PC with learning disabilities as the target condition - not extracted as appears to be a duplicate of McKinnon 2015b data, and data for suicide - not extracted as precictive validity for suicide risk (as measured by another tool), not actual outcome</t>
  </si>
  <si>
    <t>HELP-PC has been introduced as improvement on NSPIS</t>
  </si>
  <si>
    <t>McKinnon 2015</t>
  </si>
  <si>
    <t>NSPIS study data not extracted as outdated tool</t>
  </si>
  <si>
    <t>Complex assessment inc. MMPI - too long</t>
  </si>
  <si>
    <t>Correlations with suicide intent/lethality on scales rather than objective behaviour</t>
  </si>
  <si>
    <t xml:space="preserve">S&amp;S weighted and cannot extract 2x2 table </t>
  </si>
  <si>
    <t xml:space="preserve">NPV and PPV have been recalculated and therefore do not match values in the paper as they were adjusted by authors to account for base rates of mental disorder </t>
  </si>
  <si>
    <t>Risk of relapse</t>
  </si>
  <si>
    <t>NR (74% over 25)</t>
  </si>
  <si>
    <t>Prison (within six weeks of expected release)</t>
  </si>
  <si>
    <t>8-20</t>
  </si>
  <si>
    <t>3 month follow-up</t>
  </si>
  <si>
    <t>6 month follow-up</t>
  </si>
  <si>
    <t>.75-.81</t>
  </si>
  <si>
    <t>.74-.79</t>
  </si>
  <si>
    <t>Limited information -The AUDIT was administered at baseline interview. Baseline data were collected using a structured paper questionnaire in confidential interviews typically lasting 60–90 min and were subsequently entered into a computer database</t>
  </si>
  <si>
    <t>Of 1325 participants recruited, 1296 had valid responses on the AUDIT and were included in analyses. The follow-up fraction in our sample was 63% at 3 months and 65% at 6 months. Attrition at both follow-ups was positively associated with abstinence or AUDIT scores ≥8 compared to the low risk category. Those lost to follow-up at 3 months were significantly more likely to be indigenous, &lt;25 years old, have below average social support and have been unemployed and unstably housed before incarceration. At 6 months, those lost to follow-up were significantly more likely to be indigenous, not in a stable relationship and unstably housed prior to incarceration</t>
  </si>
  <si>
    <t>3 and 6 month follow-up periods</t>
  </si>
  <si>
    <t>Prison - new admissions to substance abuse treatment</t>
  </si>
  <si>
    <t>Any mental disorder screen (6 items)</t>
  </si>
  <si>
    <t>Severe mental disorder screen (3 items)</t>
  </si>
  <si>
    <t xml:space="preserve">The sample consisted of consecutive new admissions to prison substance abuse treatment programs across the participating CJDATS research centers. The 100 pilot cases for the current paper were randomly chosen from the 182 cases available the time of the analysis. A stratified random sampling procedure was used to ensure an equal distribution across three of the participating CJDATS research centers with an additional 8 cases from the University of California, Los Angeles, which had fewer cases at the time of the analysis. By design, women represented 25% of the sample (75 male and 25 female), a ratio similar to that of men to women in the prison populations at these sites. </t>
  </si>
  <si>
    <t>Collected long-term recidivism information (15-30 years) for child molesters released between 1958 amd 1974 from Millbrook Correctional Centre, a maximum security provinical correctional facility located in Ontario, Canada. Unclear if this was everyone released?</t>
  </si>
  <si>
    <t>The first sample consisted of offenders from the mid to late 1990s in Her Majesty’s Prison Service’s Sex Offender Treatment Programme. The second sample was drawn from a community treatment programme in the early 1990s, and the third sample included offenders who underwent community treatment in the late 1990s in West Midlands. Unclear whether these were all available service users or a sample</t>
  </si>
  <si>
    <t>All offenders were adult male sex offenders starting a period of community supervision (probation or parole) in Canada. This study was restricted to male offenders who had at least one child victim less than 14 years old. Unclear whether consecutive/random</t>
  </si>
  <si>
    <t>The revisited database included a nationwide five-year cohort (N = 1,303) of all adult (≥ 18 years) men released from prison after serving a prison sentence for sexual offending (6th chapter, Swedish Criminal Code, including both rapists and child molesters), excluding individuals ordered out of the country upon prison release</t>
  </si>
  <si>
    <t>The sample consists of 1,344 adult males convicted of an offense of possessing, manufacturing, or sharing indecent images of children (Internet offenses) who were in the community, either on license or serving a community sentence, by the end of March 2007 and for whom proven reoffending data were available. The entire sample was older than 18 years at the time of assessment and had committed at least one sexual offense after the age of 16.  Offenders were identified from two main databases: 1) The Offender Assessment System (OASys) database which holds information on all those offenders assessed using OASys in custody and community settings, 2) The National Offender Management Service Interventions and Substance Misuse Group (NOMS ISMG) treatment database which holds information on offenders who have undertaken a sex offender treatment program in custody in England and Wales since 2001.</t>
  </si>
  <si>
    <t>Study participants were recruited from February 2003 through September 2003 in five correctional facilities that serve as the jails for all adults incarcerated in Connecticut. Persons were eligible for the study if they entered jail 24 to 72 hours before recruitment, were 18 years or older, were able to speak English, were not “high bond” security risks (these persons could not be interviewed without a custody officer present), were not admitted to the medical unit for immediate care because of wounds or injuries or acute substance intoxication or detoxification, and were not admitted to the medical unit for acute psychosis, mania, suicidality, or delirium or a history of psychiatric treatment. Unclear if they approached everyone that met these criteria</t>
  </si>
  <si>
    <t>Analyses undertaken in the second phase included 152 offenders: 76 offenders who attempted suicide and for whom full OIA information was available10; and 76 offenders had not attempted suicide who had been matched with the offenders who attempted suicide. Unclear if this was all individuals who had attempted suicide or only those where a matched control was available</t>
  </si>
  <si>
    <t>Participants were 105 adult male sexual offenders who had been evaluated between 2002 and 2004 at the Federal Evaluation Centre for Violent and Sexual Offenders (FECVSO) of the Austrian Prison Service. Participants were included consecutively if they had a sexual crime (rape, sexual homicide) as the index offense.</t>
  </si>
  <si>
    <t>Participants were sentenced adult prisoners from seven Queensland prisons, recruited August 2008–July 2010. Eligible participants were within six weeks of expected release (full-time or parole) and able to provide informed, written consent. Remand (pre-trial) prisoners were excluded due to uncertainty regarding release dates. Women were oversampled to ensure sufficient numbers for sex-stratified analyses. Recruitment occurred via consecutive sampling.</t>
  </si>
  <si>
    <t>The criteria of the SSSS were coded based on clinical and court files. Coding was done by an experienced forensic psychologist who had not been involved in the diagnostic assessment and risk assessment procedures for the cases at hand within the FECVSO, and thus was blinded against the clinical diagnoses</t>
  </si>
  <si>
    <t>VRS:SO scores were rated retrospectively from reports and other information on file by two raters who were blind to recidivism outcomes and Static-99 scores. The raters were both postgraduate clinical psychology students. Training was provided by phone and the Internet by the VRS:SO authors. The structure of the Kia Marama reports was well suited to the VRS:SO rating protocols, encompassing a description of the offender and his risk factors based on extensive assessment prior to treatment, followed by a detailed description of treatment progress and overall attitude to treatment.Twenty-three cases (10.6% of the sample) were rated independently by both raters, to allow for an analysis of the interrater reliability of the dynamic items</t>
  </si>
  <si>
    <t>Supervising officers (e.g., probation or parole officers) completed and submitted assessments on the STABLE- 2000 as part of their routine supervision practices. They also submitted general descriptive information of the offender’s current and previous sex offense victims. This information (along with national criminal history records) was used to calculate additional items to obtain scores for the SSPI, 2002R, and STABLE-2007. Supervising officers attended a 2-day training session, although, in rare cases, officers who had been trained by apprenticing with other local officers submitted data. Formal interrater reliability information is not available, but scores on training exercises and selective site visits suggested reasonable understanding and application of the scoring rules</t>
  </si>
  <si>
    <t>Information needed in order to code the RRASOR (Hanson, 1997) and the Static-99 (Hanson &amp; Thornton, 1999) was collected using prison services subject files and prior criminal registrations from the National Council for Crime Prevention.</t>
  </si>
  <si>
    <t>Recidivism information was coded from national records maintained by the Royal Canadian Mounted Police (RCMP)</t>
  </si>
  <si>
    <t>Recidivism data was collected from the Home Office Offenders Index and Police National Computer.</t>
  </si>
  <si>
    <t>Recidivism information was gathered from reviews of provincial and national criminal history records, as well as from supervising officers, local police jurisdictions, and searches of newspaper databases. Recidivism was considered to have occurred if the agency reporting the information believed that the offense occurred. For breaches, however, an official record of parole revocation or a new conviction for violation of conditional release was required. Given that criminal history records were the major source of recidivism information, the vast majority of recidivism events were linked to an officially recorded charge or conviction</t>
  </si>
  <si>
    <t>Criminal history information for all men in the sample was obtained from the computer database maintained by the New Zealand Department of Corrections as of July 1, 2008. Convictions for sexual offenses that occurred postrelease were noted. Sexual recidivism was defined according to the Static-99 scoring criteria for Category A offenses (Harris, Phenix, Hanson, &amp; Thornton, 2003), that is, an offense with an identifiable victim (e.g., incest, sexual assault, exhibitionism). Category B offenses (i.e., no identifiable victim) were excluded, except for possession of child pornography.</t>
  </si>
  <si>
    <t>Recidivism information was obtained in 2002 from a national database of criminal arrests and convictions maintained by the Royal Canadian Mounted Police; Sexual recidivism was defined as any charge or conviction for a sexual offense</t>
  </si>
  <si>
    <t>Bachelor’s-, master’s-, or M.D.-level clinical research assessors (three white women and one white man) who were blind to screening results gathered a second consent from interviewees and conducted follow-up interviews within five days of the initial screening. The SCID-P and SCID-II (Structured Clinical Interview for DSM-IV Axis II Disorders) were used to assess axis I and II disorders, except for PTSD. In order to use the best validated structured interview for PTSD, we used the Clinician Administered Posttraumatic Stress Disorder Scale (CAPS)</t>
  </si>
  <si>
    <t>Suicide attempts and other incidents that occurred within the institution were identified through the use of incident reports logged by correctional staff in the institution</t>
  </si>
  <si>
    <t>Postrelease hazardous drinking was measured via the AUDIT-Consumption (AUDIT-C), a short version of the AUDIT consisting of the first three questions on quantity and frequency of alcohol consumption. AUDIT-C scores of ≥3 for women and ≥4 for men indicate hazardous alcohol consumption. Hazardous drinking was measured at 3 and 6 months. For those in the community, post-release interviews were conducted via telephone and data were entered directly into the database. Prison interviews were typically face-to-face, with some via telephone.</t>
  </si>
  <si>
    <t>Of the 1,094 detainees invited to participate, 104 (10%) declined. Gender, age, and race or ethnicity were unrelated to likelihood of refusal to participate in screening; however, black women (N=27 of 175, 15%) were more likely than white women (N=19 of 237, 8%) or Hispanic women (N=6 of 114, 5%) to refuse (χ2=13.0, df=2, p=.002). Criminal charge data were obtained from Department of Correction records for 90% of the 990 participants (N=882); 108 participants did not consent to release this information to the study.  Gender, age, and ethnicity did not differ for participants regardless of whether they consented to release of their records. After completing the screening, 223 randomly selected participants, stratified by gender, were invited to participate in a follow-up structured diagnostic interview for standardized clinical cross-validation; 17 (8%) declined, leaving 206 to participate. There was no difference between those interviewed and other participants in race, age, marital status, or education. Men (N=14 of 120, 12%) were more likely than women (N=2 of 102, 2%) to refuse the interview (χ2=4.5, df=1, p&lt;.05).</t>
  </si>
  <si>
    <t xml:space="preserve">Administered orally by trained interviewers in face to face interviews. CODSI items derived from items on the GSS, MINI and MHSF that are significantly correlated with the SCID. Designed as a screen for co-occuring disorders (substance abuse and mental disorder), which may be too specific; however, data presented is just for detection of general mental health problems/severe mental health problems. </t>
  </si>
  <si>
    <t>The SCID interviews (the second session) were conducted by personnel trained in SCID administration under the oversight of a highly experienced SCID supervisor who reviewed all interviews for completeness and accuracy. To avoid contaminating the SCID interview and diagnosis with the results of the Screening Battery, SCID interviewers had no knowledge of the results of the first session</t>
  </si>
  <si>
    <t>Throughout the studies (Sacks 2007a/2007b; pilot and validation), 29 participants refused to participate either in the full CODSI study or in completing the SCID, representing a 9% refusal rate (does not report refusal rate for individual studies. Because this rate of refusal is relatively low and not a threat to validity, the authors did not collect any additional information on the participants who refused to participate.</t>
  </si>
  <si>
    <t xml:space="preserve">Within 1 month </t>
  </si>
  <si>
    <t>Administered orally by trained interviewers in face to face interviews. CODSI-MD items derived from items on the GSS, MINI and MHSF that are significantly correlated with the SCID. Designed as a screen for co-occuring disorders (substance abuse and mental disorder), which may be too specific; however, data presented is just for detection of general mental health problems/severe mental health problems. CODSI-SMD developed in the same way using those items most associated with severe mental disorders (schizophrenia, major depression, bipolar)</t>
  </si>
  <si>
    <t>Sacks2007b</t>
  </si>
  <si>
    <t>Test-retest reliability (k)</t>
  </si>
  <si>
    <t>The sample consisted of 180 remaining consecutive new admissions to prison substance abuse treatment programs across the participating CJDATS research centers (excluding the 100 cases included in the previous pilot study (Sacks 2007a).</t>
  </si>
  <si>
    <t>Only administered reference standard to positive screens</t>
  </si>
  <si>
    <t>Custody Risk Assessment Form was completed by a police officer, usually the Custody Sergeant, upon entry into custody</t>
  </si>
  <si>
    <t>Orally administed by researcher in secure interview room</t>
  </si>
  <si>
    <t>Orally administed by researcher in secure interview room at same time as reference standard - order counterbalanced</t>
  </si>
  <si>
    <t>Custody Risk Assessment Form - Depression/Suicidal Item</t>
  </si>
  <si>
    <t>Custody Risk Assessment Form - Mentally Ill item</t>
  </si>
  <si>
    <t>Index tests conducted by trained RAs.</t>
  </si>
  <si>
    <t>Λ = .727, χ2 (8, N = 100) = 30.02, p &lt; .001 (73.0% correctly classified)</t>
  </si>
  <si>
    <r>
      <t>.72-.</t>
    </r>
    <r>
      <rPr>
        <sz val="11"/>
        <color rgb="FFFF0000"/>
        <rFont val="Calibri"/>
        <family val="2"/>
        <scheme val="minor"/>
      </rPr>
      <t>83</t>
    </r>
  </si>
  <si>
    <t>Λ = .791, χ2 (12, N = 200) = 44.90, p &lt; .001 (74.0% correctly classified)</t>
  </si>
  <si>
    <t>Λ = .746, χ2 (8, N = 100) = 27.55, p = .001 (70.0% correctly classified); t = 4.29, df = 98, p &lt; .001)</t>
  </si>
  <si>
    <t>Λ = .661, χ2 (8, N = 100) = 38.88, p &lt; .001 (77.0% correctly classified); t = 5.2, df = 98, p &lt; .001)</t>
  </si>
  <si>
    <t>Λ = .717, χ2 (8, N = 99) = 30.90, p &lt; .001 (73.7% correctly classified); t = 5.4, df = 98, p &lt; .001)</t>
  </si>
  <si>
    <t>Λ = .751, χ2 (8, N = 97) = 26.05, p = .001 (73.2% correctly classified); t= 5.7, df = 95, p &lt;.001)</t>
  </si>
  <si>
    <t>Λ = .792, χ2 (12, N = 198) = 44.24, p &lt; .001 (72.7% correctly classified); t = 6.15, df = 196, p &lt; .001)</t>
  </si>
  <si>
    <t>Λ = .668, χ2 (12, N = 198) = 71.17, p &lt; .001 (77.87% correctly classified); t = 8.4, df = 196, p &lt; .001)</t>
  </si>
  <si>
    <t>Λ = .735, χ2 (12, N = 198) = 58.45, p &lt; .001 (81.37% correctly classified); t = 6.6, df = 195 p &lt; .001)</t>
  </si>
  <si>
    <t>Λ = .865, χ2 (12, N = 186) = 25.72, p &lt; .05 (74.2% correctly classified); t = 4.7, df = 182, p &lt; .001)</t>
  </si>
  <si>
    <t>Bachelor’s-level student administered the RDS. No formal training in assessment and diagnosis was given to approximate the procedures often followed in jails, in which correctional officers with limited training are responsible for the initial screenings.</t>
  </si>
  <si>
    <t>DSM-IV diagnoses of major depression made by a graduate student with several years experience in psychological assessment using the SADS</t>
  </si>
  <si>
    <t>All patients received the SADS</t>
  </si>
  <si>
    <t>Adult probationers in a large probation agency completed the screen as part of their standard probation intake paperwork. Approximately 10% of probationers did not complete the screen because they could not read English well enough to do so. Probationers who completed the screens were asked to provide their contact information on a separate form if they were interested in potentially completing a later research interview</t>
  </si>
  <si>
    <t>Reference list not checked as no diagnostic accuracy presented - just identifying relevant tools</t>
  </si>
  <si>
    <t>16-80</t>
  </si>
  <si>
    <t>0.03 (SE)</t>
  </si>
  <si>
    <t>.51-.62</t>
  </si>
  <si>
    <t>.51-.63</t>
  </si>
  <si>
    <t>.51-.65</t>
  </si>
  <si>
    <t>.44-.59</t>
  </si>
  <si>
    <t xml:space="preserve">Horton 2014 </t>
  </si>
  <si>
    <t>Mean 5.1 months (0-16.4 months)</t>
  </si>
  <si>
    <t>Limited information - recruitment took place between May 2011 and May 2012 - during this time, 590 participants were eligible for inclusion (no mention of inclusion criteria)</t>
  </si>
  <si>
    <t>Administration NR - potentially same as pilot study (questionaires administered by experienced prison researchers or psychologists working in porions in a one-off interview). Intended to assess lifetime prevalence of self-harm (not predict future occurence)</t>
  </si>
  <si>
    <t>Administration NR - potentially same as pilot study (questionaires administered by experienced prison researchers or psychologists working in porions in a one-off interview). Intended as a mental health screen (not as a risk assessment)</t>
  </si>
  <si>
    <t>NR for main study but potentially used same methods as pilot study reported within same article - prisoner records on the National Offender Management Information System (NOMIS) were checked for incidents of self-harm</t>
  </si>
  <si>
    <t>Of the 590 approached, 138 decline, 2 withdrew and there was incomplete follow-up data for 17 - no discussion of whether they differed significantly from included patients</t>
  </si>
  <si>
    <t>Partial correlation when social desirability was controlled for</t>
  </si>
  <si>
    <t>Service users were identified from system entry triage information as falling into one of four groups (parasuicide within the past year while incarcerated, parasuicide prior to 1 year in the past, receiving prison mental health services but no history of parasuicide, general population) and then randomly sampled from these groups. Participants were part of a larger study on suicidal behaviour</t>
  </si>
  <si>
    <t>Limited information - interviews and questionnaire administration took place during two sessions on the same day. Spanish only speaking service users were interviewed in Spanish using translated instruments</t>
  </si>
  <si>
    <t>NR - unclear how people were classified into suicidal/non-suicidal groups. Maked high for concerns regarding applicability as risk assessments are intended to predict future behaviour, not distinguish between those with and without past behaviour</t>
  </si>
  <si>
    <t>10 service users refused to participate - refusers more likely to have served previous prison terms but did not have more extensive suicidal or psychiatric histories. Data only presented for 126 patients - no indication of why the remaining 4 were excluded</t>
  </si>
  <si>
    <t>Predicting current suicidal ideation rather than behaviour</t>
  </si>
  <si>
    <t>Client Problem Profile - part of a complex assessment (TCU Brief Intake Form) - too many items for CJS</t>
  </si>
  <si>
    <t xml:space="preserve">Joe 2004 </t>
  </si>
  <si>
    <t>Service users were assigned to treatment based on a number of variables, including scores on the DAST/MAST.  Follow-up outcomes (e.g. Substance misuse disorders) examined based on membership to treatment group or not, rather than based on scores on the measures</t>
  </si>
  <si>
    <t>&gt;18</t>
  </si>
  <si>
    <t>Previous suicidal behaviour</t>
  </si>
  <si>
    <t>Sample consisted of 1,147 inmates who completed the SPS shortly upon admission to a penitentiary of Correctional Service Canada1 from July 1995 to October 1996. Unclear if everyone completed the SPS or only some (e.g. those deemed at risk)</t>
  </si>
  <si>
    <t>Recruitment NR - participants were males aged 18 years or older that had been sentenced to terms longer than two years in 1995-1996. Unclear if this was consecutive/random sample</t>
  </si>
  <si>
    <t>The inmates first completed the SPS shortly upon admission to a Correctional Service Canada penitentiary from July 1995 to October 1996. No information about how it was administered</t>
  </si>
  <si>
    <t>The second round of data collection was in 2006–2007 (Time 2) and involved searching the correctional services computerized records and separating participants into two groups, namely, those who had engaged in no suicidal behavior (No-SB) in the interim and those who had (SB). The SB group was further divided into behavior type: completed suicide (Suicide), non-lethal self-harm (NLSH) and suicidal intention (Intention).</t>
  </si>
  <si>
    <t>Maximum follow up 138 months</t>
  </si>
  <si>
    <t>All participants included for the extracted data (full sample follow-up)</t>
  </si>
  <si>
    <t>Past self-harm measured on the SSBS (for which reliability/validity is not known), rather than objective behaviour</t>
  </si>
  <si>
    <t>Phallometric indices not extracted - also, not extracted data from Study 2 as service users were assessed in hospital</t>
  </si>
  <si>
    <t>Prison Sexual Behaviour Clinic</t>
  </si>
  <si>
    <t xml:space="preserve">Seto 2004 </t>
  </si>
  <si>
    <t>Approximately 95% of service users assessed at a sexual behaviour clinic in a medium-secure penitentiary between 1989 and 1994 consented to their information being used for research purposes</t>
  </si>
  <si>
    <t>Scored from file information about the participants' sexual offense histories. Intended as a historical measure of pedophilic sexual interests rather than a risk assessment</t>
  </si>
  <si>
    <t>Administation NR - possibly also from file information</t>
  </si>
  <si>
    <t>Recidivism information obtained on April 15th 2000 from national database of criminal charges and convictions maintained by the Canadian Police Information Centre (CPIC). Information was coded independently by research assistants blind to the index tests. Sexual recidivism was defined as a new charge for a sexual offense involving physical contact</t>
  </si>
  <si>
    <t>95% of those available were included in the study - of those included, all received index test/reference standard</t>
  </si>
  <si>
    <t>Mean time at risk (between release and end of follow-up) 5 years - range: 189 days-5 years</t>
  </si>
  <si>
    <t>Only presents mean scores on scales between people who had and had not used drugs - do not present full results of t-test or measures of predictive accuracy</t>
  </si>
  <si>
    <t>Static-99/99R not extracted as outdated tool</t>
  </si>
  <si>
    <t>Static-99/99R &amp; STABLE 2000 not extracted as outdated tools</t>
  </si>
  <si>
    <t>Only included UK sample as it is the only one that exceeds 80% offences against children  - also Static-99/99R not extracted as outdated tool</t>
  </si>
  <si>
    <t>Recidvism rates are reported for the whole sample (n=410) but not for the numbers included in the analysis</t>
  </si>
  <si>
    <t>Not extracted the ESDS as outside scope or the BDI (no usable data [only included in regression analysis for suicidal ideation (SSI) or self-reported future attempt - therefore no gold standard])</t>
  </si>
  <si>
    <t>Not extracted phallometric data</t>
  </si>
  <si>
    <t>Multiple self-harm/suicide behaviours</t>
  </si>
  <si>
    <t>Did not extract data for intention as not an objective outcome</t>
  </si>
  <si>
    <t>Non-lethal self-harm</t>
  </si>
  <si>
    <t>t=1.61, n.s. (no significant difference)</t>
  </si>
  <si>
    <t>t=7.72, p&lt;.001 (higher in those with multiple behaviours)</t>
  </si>
  <si>
    <t>t=5.75, p&lt;.001 (higher in those with Non lethal self-harm)</t>
  </si>
  <si>
    <t>Unclear - The groups were then collapsed into one ‘at risk’ group providing a mutually exclusive group encompassing any respondent reporting either historical or current ideation for suicide or self-harm behaviour. Participants were asked Ihree specific questions/statements: 'have you ever intentionally hurt yourself?’ and two statements: ‘I do not think about how I can end my life’ and ‘I do not think about harming myself'. However, it is unclear whether additional information was used to inform this. Maked high for concerns regarding applicability as risk assessments are intended to predict future behaviour, not distinguish between those with and without current/past behaviour/ideation</t>
  </si>
  <si>
    <t>Not extracted BDI as predicting suicidality is outside of its scope</t>
  </si>
  <si>
    <t>Unclear - reports both number and percentage but they are inconsistent with each other</t>
  </si>
  <si>
    <t>Extracted data is discriminant validity info from study 3 - didn't extract study 1 and 2 as they were scale development and factor analysis/concurrent validity respectively.</t>
  </si>
  <si>
    <t>Urinalysis</t>
  </si>
  <si>
    <t>20-41</t>
  </si>
  <si>
    <t>24 and 120 month data not extracted as duplicate of Naud 2010</t>
  </si>
  <si>
    <t>Not extracted data for rates of offending in different risk groups as there is no statistical test of whether rates significantly differ - nor are cut-off points available to calculate sensitivity and specificity</t>
  </si>
  <si>
    <t>General sex offenders</t>
  </si>
  <si>
    <t xml:space="preserve">Internet only </t>
  </si>
  <si>
    <t>Men</t>
  </si>
  <si>
    <t>Women</t>
  </si>
  <si>
    <t>JSAT not extracted as structured interview rather than assessment tool</t>
  </si>
  <si>
    <t>Only included Millbrook sample as it is the only one that exceeds 80% offences against children (don't know how many of the pooled "child molesters" are from CJS setting) - also Static-99/99R not extracted as outdated tool</t>
  </si>
  <si>
    <t>BSL-23 not extracted as covered by BPD guideline, CORE-OM not extracted as measure of general distress/outcome measure, PHQ-9 not extracted as covered by depression guideline/outside scope of tool. Not sure PriSnQuest/SHI should really be included as also outside scope of tool (PriSnQuest intended as mental health screen, SHI lifetime prevalence of self-harm) (didn't include suicide data from other mental health [e.g. depression, anxiety, RDS) screens).</t>
  </si>
  <si>
    <t>Not extracted data on MINI, GSS &amp; MHSF</t>
  </si>
  <si>
    <t>Not extracted data on MINI, GSS &amp; MHSF. Not extracted data for sample as whole (men and women combined) as sensitivity and specificty is weighted to account for oversampling of women</t>
  </si>
  <si>
    <t>Women - Lifetime diagnosis</t>
  </si>
  <si>
    <t>Women - Current diagnosis</t>
  </si>
  <si>
    <t xml:space="preserve">Men - NPV and PPV have been recalculated and therefore do not match values in the paper as they were adjusted by authors to account for base rates of mental disorder </t>
  </si>
  <si>
    <t xml:space="preserve">Women </t>
  </si>
  <si>
    <t>Men - Lifetime diagnosis</t>
  </si>
  <si>
    <t>Men - Current diagnosis</t>
  </si>
  <si>
    <t xml:space="preserve">Men </t>
  </si>
  <si>
    <t>Men - Any mental disorder screen (6 items)</t>
  </si>
  <si>
    <t>Men - Severe mental disorder screen (3 items)</t>
  </si>
  <si>
    <t>Men - BJMHS-R (12 items)</t>
  </si>
  <si>
    <t>Women - Any mental disorder screen (6 items)</t>
  </si>
  <si>
    <t>Women - BJMHS-R (12 items)</t>
  </si>
  <si>
    <t xml:space="preserve">Black Women </t>
  </si>
  <si>
    <t xml:space="preserve">Women - NPV and PPV have been recalculated and therefore do not match values in the paper as they were adjusted by authors to account for base rates of mental disorder </t>
  </si>
  <si>
    <t>Caucasian Women</t>
  </si>
  <si>
    <t>Black Men</t>
  </si>
  <si>
    <t>Women - Severe mental disorder screen (3 items)</t>
  </si>
  <si>
    <t>Caucasian Men</t>
  </si>
  <si>
    <t xml:space="preserve">Noga, H. L., Walsh, E. C., Shaw, J. J., &amp; Senior, J. (2015). The development of a mental health screening tool and referral pathway for police custody. European Journal of Public Health, 25(2), 237-242. </t>
  </si>
  <si>
    <t>RCT_SR_ALLDB_up#1</t>
  </si>
  <si>
    <t>Noga 2015</t>
  </si>
  <si>
    <t xml:space="preserve">Richardson, R., Trepel, D., Perry, A., Ali, S., Duffy, S., Gabe, R., . . . McMillan, D. (2015). Screening for psychological and mental health difficulties in young people who offend: A systematic review and decision model. Health Technology Assessment, 19(1), 1-158. </t>
  </si>
  <si>
    <t>McKinnon 2010</t>
  </si>
  <si>
    <t>McKinnon, I. Grubin, D. (2010). Health screening in police custody. Journal of Forensic and Legal Medicine,17, 209-212.</t>
  </si>
  <si>
    <t>Gosein 2016</t>
  </si>
  <si>
    <t>Generic update_Non-SR</t>
  </si>
  <si>
    <t>Gosein, V.J., Stiffler, J.D. et al. (2016) Life stressors and Posttraumatic stress disorder in a seriously mentally ill jail population. Psychiatry &amp; Behavioral science, 61(1); 116-121.</t>
  </si>
  <si>
    <t>Holoyda 2016</t>
  </si>
  <si>
    <t>Study design: non-systematic review</t>
  </si>
  <si>
    <t>Holoyda, B.J., Newman, W.J. (2016) Recidivism risk assessment for adult sexual offenders. Sexual disorders. 18(17); 1-17</t>
  </si>
  <si>
    <t>Casey 2016</t>
  </si>
  <si>
    <t>Casey, S. (2015) Dynamic risk and sexual offending: the conundrum of assessment. Psychology, Crime &amp; Law. 22(1-2); 104-123.</t>
  </si>
  <si>
    <t>Eher 2015</t>
  </si>
  <si>
    <t>RQ2.1-2.3_Recog_Assess_Up#1</t>
  </si>
  <si>
    <t>Eher, R., Olver, M., Heurix, I., Schilling, F. and Rettenberger, M. (2015) Predicting reoffense in pedophilic child molesters by clinical diagnoses and risk assessment, Law and Human Behaviour, 39, 571-580</t>
  </si>
  <si>
    <t>Young 2016</t>
  </si>
  <si>
    <t xml:space="preserve">Young, S., Gonzalez, R., Mutch, L., Mallet-Lambert, I., O'Rourke, L., Hickey, N., Asherson, P. and Gudjonsson, G. (2016) Diagnostic accuracy of a brief screenign tool for Attention Deficit Hyperactivity Disorder in UK prison inmates. </t>
  </si>
  <si>
    <t>Martin 2016</t>
  </si>
  <si>
    <t>Martin, M., Potter, B., Crocker, A., Wells, G. and Colman, I. (2016) Yield and efficiency of mentla health screening: a comparison of screening protocols at intake into prison, PLOS ONE, 1-13</t>
  </si>
  <si>
    <t>Wolff, N. and Shi, J. (2015) Screening for substance use disorder among incarcerated men with alcohol, smoking, substance involvement screening test (ASSIST): a comparative analysis of computer administered and interviewer administered modalities, Journal of Substance Abuse Treatment, 53, 22-32</t>
  </si>
  <si>
    <t>Hildebrand 2015</t>
  </si>
  <si>
    <t>Hildebrand, M. and Noteborn, M. (2015) Exploration of the interrater reliability and latent factor structure of the alcohol use disorders identification test (AUDIT) and the drug use disorders identification test (DUDIT) in a sample of dutch probationers, Substance Use and Misuse, 50, 1294-1306</t>
  </si>
  <si>
    <t>van Beek 2015</t>
  </si>
  <si>
    <t>van Beek, J., Vujik, P., Harte, J., Smit, B., Nijman, H. and Scherder, E. ("015) The Factor Structure of the Brief Psychiatric Rating Scale (Expanded Version) in a Sample of Forensic Psychiatric Patients, International Journal of Offender Therapy and Comparative Criminology, 59, 743-756</t>
  </si>
  <si>
    <t>Peters 2014</t>
  </si>
  <si>
    <t>Peters, R., Kremling, J. and Hunt, E. (2014) Accuracy of self-reported drug use among offenders, Criminal Justice and Behaviour, 42, 623-643</t>
  </si>
  <si>
    <t>Patry, M. and Magaletta, P. (2015) Measuring suicidality using the personality assesment inventory: a convergent validity study with federal inmates, Assessment, 1-10</t>
  </si>
  <si>
    <t>Troquete 2015</t>
  </si>
  <si>
    <t>Troquete, N., van den Brink, R., Beintema, H., Mulder, T., van Os, T., Schoevers, R. and Wiersma, D. (2015) Predictive validity of the short-term assessment of risk and treatability for violent behaviour in outpatient forensic psychiatric patients, Psychological assessment.</t>
  </si>
  <si>
    <t>violence</t>
  </si>
  <si>
    <t>Question already submitted with PHIP guideline, therefore unable to update</t>
  </si>
  <si>
    <t>Thornton 2013</t>
  </si>
  <si>
    <t>does not meet criteria decided by group (AUC&lt;0.75)</t>
  </si>
  <si>
    <t>Thornton, D. and Knight, R. ("013) Construction and validation of SRA-FV need assessment, Sexual Abuse: A journal of Research and Treatment, 1-16</t>
  </si>
  <si>
    <t>Pryboda 2015</t>
  </si>
  <si>
    <t>Pryboda, J., Tully, R. and Browne, K. (2015) Is the risk matrix 2000 applicable to intellectually disabled sex offenders? Aggression and violent behaviour, 25, 184-190</t>
  </si>
  <si>
    <t>Penney 2015</t>
  </si>
  <si>
    <t>Tool not of interest to GC</t>
  </si>
  <si>
    <t>Not assessment of efficacy</t>
  </si>
  <si>
    <t>Penney, S., Morgan, A. and Simpson, A. (2015) Assessing illness and non-illness based motivations for violence in persons with major mental illness, Law and Human Behaviour, 1-8</t>
  </si>
  <si>
    <t>Helmus, L-M. and Thornton, D. (2015) Stability and predictive and incremental accuracy of the individual items of static-99-r and the static-2002r in predicting sexual recidivism: a meta-analysis, Criminal Justice and Behaviour, 1-21</t>
  </si>
  <si>
    <t>Helmus 2015b</t>
  </si>
  <si>
    <t>Tool excluded by GC</t>
  </si>
  <si>
    <t>Helmus, L., Hanson, R.M Babchisin, K. and Thornton, D. (2015) Sex offneder risak assessment with the risk matrix 2000: validation and guidelines for combining with the stable 2007, Journal of sexual aggression, 21, 136-157</t>
  </si>
  <si>
    <t>Gray 2013</t>
  </si>
  <si>
    <t>Pre-clinical research</t>
  </si>
  <si>
    <t>Gray, S., Abel, G., Jordan, A., Garby, T., Wiegel, M. and Harlow, N. (2013) Visual reaction time as a predictor of sexual offense recidivism, Sexual abuse: A journal of research and treatment, 1-16</t>
  </si>
  <si>
    <t>Weizmann-Henelius 2015</t>
  </si>
  <si>
    <t>Weizmann-Henelius, G., Virkkunen, M., Gammelgard, M., Eronen, M. and Putkonen, H. (2015) The PCL-R and violent recidivism in a prospective follow-up of a nationwide sample of female offenders, The Journal of Forensic Psychiatry and Psychology, 26, 667-685</t>
  </si>
  <si>
    <t>Rodrigues 2015</t>
  </si>
  <si>
    <t>Rodrigues, N., Seto, M., Ahmed, A. and Loza, W. (2015) The predictive and incremental validity of two self-report risk assessment measures with adult male offenders who have mental health problems, 1-17</t>
  </si>
  <si>
    <t>Sturup 2014</t>
  </si>
  <si>
    <t>recidivism only, not mental health</t>
  </si>
  <si>
    <t>Sturup, J., Karlberg, D., Frederiksson, B., Lihoff, T. and Kristiansson, M. (2014) Risk assessments and recidivism among a population-based group of Swedish offenders sentenced to life in  prison, Criminal Behaviour and Mental Health.</t>
  </si>
  <si>
    <t>Neal 2015</t>
  </si>
  <si>
    <t>violence, not mental health</t>
  </si>
  <si>
    <t>Neal, T., Miller, S. and Shealy, R. (2015) A field study of a comprehensive violence risk assessment battery, Publications of the University of Nebraska Public Policy Center. Ppaer 134</t>
  </si>
  <si>
    <t>Edens 2016</t>
  </si>
  <si>
    <t>case law, not health or social care settings</t>
  </si>
  <si>
    <t xml:space="preserve">Edens, J., Cox, J., Smith, S., DeMatteo, D. and Sorman, K. (2016) How reliable are psychopathy checkist-revised scores in Canadian criminal trials? A case law review, Psychological Asessment. </t>
  </si>
  <si>
    <t>Hjelmeland 2015</t>
  </si>
  <si>
    <t>Nanau 2016</t>
  </si>
  <si>
    <t>Rossi 2015</t>
  </si>
  <si>
    <t>RCT_update2</t>
  </si>
  <si>
    <t>Not mental health</t>
  </si>
  <si>
    <t>Hjelmeland, K., Gustavsen, I., Bernard, J. and Morland, J. (2015) Can a simple clinical test detect impairment of zopiclone and alcohol? A randomised controlled trial, Forensic Science International, 248, 129-133</t>
  </si>
  <si>
    <t>Nanau, R. and Neuman, M. (2015) Biomolecules and biomarkers used in diagnosis of alcohol drinking and in  monitoring therapeutic interventions, Biomolecules, 5, 1339-1385</t>
  </si>
  <si>
    <t>Rossi, F., Holtzworth, A., Applegate, A., Beck, C., Adams, C., Hale, D. (2015) Detection of intimate partner violence and recommendation for joint family mediation: A randomized controlled trial of two screening measures, Psychology, Public Policy and Law, 21, 239-251</t>
  </si>
  <si>
    <t>Shelton, D. and Wakai, S. (2015) A pilot test of the CM-GAF among offenders with mental disorders, Issues in Mental Health Nursing, 36, 68-73</t>
  </si>
  <si>
    <t>Mihai 2015</t>
  </si>
  <si>
    <t>Mihai C., Robu V., Knieling A., Iliescu D.B., Chirita R. (2015) PREDICTORS OF SUICIDE RISK IN INCARCERATED MALE OFFENDERS: THE ROLE OF PERSONALITY DISORDERS, Revista medico chirurgicala a Societatii de Medici si Naturalisti din Iasi, 119, 1133-1140</t>
  </si>
  <si>
    <t>Outcome: outside review PICO criteria</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</si>
</sst>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sz val="11"/>
      <color theme="1"/>
      <name val="Calibri"/>
      <family val="2"/>
      <scheme val="minor"/>
    </font>
    <font>
      <b/>
      <u/>
      <sz val="12"/>
      <name val="Book Antiqua"/>
      <family val="1"/>
    </font>
    <font>
      <b/>
      <sz val="12"/>
      <name val="Book Antiqua"/>
      <family val="1"/>
    </font>
    <font>
      <sz val="11"/>
      <name val="Calibri"/>
      <family val="2"/>
      <scheme val="minor"/>
    </font>
    <font>
      <b/>
      <sz val="11"/>
      <color theme="1"/>
      <name val="Calibri"/>
      <family val="2"/>
      <scheme val="minor"/>
    </font>
    <font>
      <sz val="12"/>
      <color theme="1"/>
      <name val="Book Antiqua"/>
      <family val="1"/>
    </font>
    <font>
      <sz val="11"/>
      <color theme="1"/>
      <name val="Arial"/>
      <family val="2"/>
    </font>
    <font>
      <sz val="10"/>
      <color theme="1"/>
      <name val="Arial"/>
      <family val="2"/>
    </font>
    <font>
      <sz val="11"/>
      <color rgb="FFFF0000"/>
      <name val="Calibri"/>
      <family val="2"/>
      <scheme val="minor"/>
    </font>
    <font>
      <sz val="10"/>
      <color rgb="FF222222"/>
      <name val="Arial"/>
      <family val="2"/>
    </font>
    <font>
      <i/>
      <sz val="10"/>
      <color rgb="FF222222"/>
      <name val="Arial"/>
      <family val="2"/>
    </font>
    <font>
      <sz val="9"/>
      <color indexed="81"/>
      <name val="Tahoma"/>
      <family val="2"/>
    </font>
    <font>
      <b/>
      <sz val="9"/>
      <color indexed="81"/>
      <name val="Tahoma"/>
      <family val="2"/>
    </font>
    <font>
      <sz val="10"/>
      <color theme="1"/>
      <name val="Calibri"/>
      <family val="2"/>
      <scheme val="minor"/>
    </font>
  </fonts>
  <fills count="27">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0" tint="-4.9989318521683403E-2"/>
        <bgColor indexed="64"/>
      </patternFill>
    </fill>
    <fill>
      <patternFill patternType="solid">
        <fgColor theme="5"/>
        <bgColor indexed="64"/>
      </patternFill>
    </fill>
    <fill>
      <patternFill patternType="solid">
        <fgColor theme="4"/>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7"/>
        <bgColor indexed="64"/>
      </patternFill>
    </fill>
    <fill>
      <patternFill patternType="solid">
        <fgColor theme="7" tint="0.79998168889431442"/>
        <bgColor indexed="64"/>
      </patternFill>
    </fill>
    <fill>
      <patternFill patternType="solid">
        <fgColor rgb="FFFFFF00"/>
        <bgColor indexed="64"/>
      </patternFill>
    </fill>
  </fills>
  <borders count="3">
    <border>
      <left/>
      <right/>
      <top/>
      <bottom/>
      <diagonal/>
    </border>
    <border>
      <left style="thin">
        <color rgb="FFB2B2B2"/>
      </left>
      <right style="thin">
        <color rgb="FFB2B2B2"/>
      </right>
      <top style="thin">
        <color rgb="FFB2B2B2"/>
      </top>
      <bottom style="thin">
        <color rgb="FFB2B2B2"/>
      </bottom>
      <diagonal/>
    </border>
    <border>
      <left/>
      <right/>
      <top/>
      <bottom style="thin">
        <color rgb="FFB2B2B2"/>
      </bottom>
      <diagonal/>
    </border>
  </borders>
  <cellStyleXfs count="13">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cellStyleXfs>
  <cellXfs count="90">
    <xf numFmtId="0" fontId="0" fillId="0" borderId="0" xfId="0"/>
    <xf numFmtId="0" fontId="1" fillId="2" borderId="1" xfId="1" applyBorder="1" applyAlignment="1">
      <alignment wrapText="1"/>
    </xf>
    <xf numFmtId="0" fontId="0" fillId="4" borderId="0" xfId="3" applyFont="1" applyAlignment="1">
      <alignment wrapText="1"/>
    </xf>
    <xf numFmtId="0" fontId="0" fillId="6" borderId="0" xfId="5" applyFont="1" applyAlignment="1">
      <alignment wrapText="1"/>
    </xf>
    <xf numFmtId="0" fontId="1" fillId="12" borderId="0" xfId="11" applyAlignment="1">
      <alignment wrapText="1"/>
    </xf>
    <xf numFmtId="0" fontId="1" fillId="3" borderId="0" xfId="2" applyAlignment="1">
      <alignment wrapText="1"/>
    </xf>
    <xf numFmtId="0" fontId="1" fillId="5" borderId="0" xfId="4" applyAlignment="1">
      <alignment wrapText="1"/>
    </xf>
    <xf numFmtId="0" fontId="1" fillId="7" borderId="0" xfId="6" applyAlignment="1">
      <alignment wrapText="1"/>
    </xf>
    <xf numFmtId="0" fontId="1" fillId="9" borderId="0" xfId="8" applyAlignment="1">
      <alignment wrapText="1"/>
    </xf>
    <xf numFmtId="0" fontId="1" fillId="13" borderId="0" xfId="12" applyAlignment="1">
      <alignment wrapText="1"/>
    </xf>
    <xf numFmtId="0" fontId="1" fillId="2" borderId="0" xfId="1" applyAlignment="1">
      <alignment wrapText="1"/>
    </xf>
    <xf numFmtId="0" fontId="0" fillId="0" borderId="0" xfId="0" applyAlignment="1">
      <alignment wrapText="1"/>
    </xf>
    <xf numFmtId="0" fontId="1" fillId="4" borderId="0" xfId="3" applyAlignment="1">
      <alignment wrapText="1"/>
    </xf>
    <xf numFmtId="0" fontId="1" fillId="8" borderId="0" xfId="7" applyAlignment="1">
      <alignment wrapText="1"/>
    </xf>
    <xf numFmtId="0" fontId="1" fillId="10" borderId="0" xfId="9" applyAlignment="1">
      <alignment wrapText="1"/>
    </xf>
    <xf numFmtId="0" fontId="1" fillId="11" borderId="0" xfId="10" applyAlignment="1">
      <alignment wrapText="1"/>
    </xf>
    <xf numFmtId="0" fontId="1" fillId="7" borderId="0" xfId="6" applyAlignment="1">
      <alignment horizontal="center" wrapText="1"/>
    </xf>
    <xf numFmtId="0" fontId="2" fillId="14" borderId="0" xfId="0" applyFont="1" applyFill="1" applyBorder="1"/>
    <xf numFmtId="0" fontId="3" fillId="14" borderId="0" xfId="0" applyFont="1" applyFill="1" applyBorder="1"/>
    <xf numFmtId="0" fontId="4" fillId="0" borderId="0" xfId="0" applyFont="1"/>
    <xf numFmtId="0" fontId="1" fillId="2" borderId="0" xfId="1" applyBorder="1" applyAlignment="1">
      <alignment wrapText="1"/>
    </xf>
    <xf numFmtId="0" fontId="1" fillId="4" borderId="0" xfId="3" applyBorder="1" applyAlignment="1">
      <alignment wrapText="1"/>
    </xf>
    <xf numFmtId="0" fontId="0" fillId="7" borderId="0" xfId="6" applyFont="1" applyAlignment="1">
      <alignment wrapText="1"/>
    </xf>
    <xf numFmtId="0" fontId="0" fillId="7" borderId="0" xfId="6" applyFont="1" applyAlignment="1">
      <alignment horizontal="center" wrapText="1"/>
    </xf>
    <xf numFmtId="0" fontId="5" fillId="0" borderId="0" xfId="0" applyFont="1"/>
    <xf numFmtId="0" fontId="1" fillId="19" borderId="0" xfId="2" applyFill="1" applyAlignment="1">
      <alignment wrapText="1"/>
    </xf>
    <xf numFmtId="0" fontId="5" fillId="19" borderId="0" xfId="2" applyFont="1" applyFill="1" applyAlignment="1">
      <alignment wrapText="1"/>
    </xf>
    <xf numFmtId="0" fontId="1" fillId="17" borderId="0" xfId="10" applyFill="1" applyAlignment="1">
      <alignment wrapText="1"/>
    </xf>
    <xf numFmtId="0" fontId="5" fillId="17" borderId="0" xfId="10" applyFont="1" applyFill="1" applyAlignment="1">
      <alignment wrapText="1"/>
    </xf>
    <xf numFmtId="0" fontId="1" fillId="20" borderId="0" xfId="4" applyFill="1" applyAlignment="1">
      <alignment wrapText="1"/>
    </xf>
    <xf numFmtId="0" fontId="0" fillId="18" borderId="0" xfId="0" applyFill="1"/>
    <xf numFmtId="0" fontId="5" fillId="20" borderId="0" xfId="4" applyFont="1" applyFill="1" applyAlignment="1">
      <alignment wrapText="1"/>
    </xf>
    <xf numFmtId="0" fontId="5" fillId="18" borderId="0" xfId="0" applyFont="1" applyFill="1" applyAlignment="1">
      <alignment wrapText="1"/>
    </xf>
    <xf numFmtId="0" fontId="0" fillId="22" borderId="0" xfId="0" applyFill="1" applyAlignment="1">
      <alignment wrapText="1"/>
    </xf>
    <xf numFmtId="0" fontId="5" fillId="22" borderId="0" xfId="0" applyFont="1" applyFill="1" applyAlignment="1">
      <alignment wrapText="1"/>
    </xf>
    <xf numFmtId="0" fontId="0" fillId="23" borderId="0" xfId="0" applyFill="1"/>
    <xf numFmtId="0" fontId="5" fillId="23" borderId="0" xfId="0" applyFont="1" applyFill="1" applyAlignment="1">
      <alignment wrapText="1"/>
    </xf>
    <xf numFmtId="0" fontId="0" fillId="25" borderId="0" xfId="0" applyFill="1" applyAlignment="1">
      <alignment wrapText="1"/>
    </xf>
    <xf numFmtId="0" fontId="5" fillId="25" borderId="0" xfId="0" applyFont="1" applyFill="1" applyAlignment="1">
      <alignment wrapText="1"/>
    </xf>
    <xf numFmtId="0" fontId="6" fillId="0" borderId="0" xfId="0" applyFont="1"/>
    <xf numFmtId="0" fontId="0" fillId="3" borderId="0" xfId="2" applyFont="1" applyAlignment="1">
      <alignment wrapText="1"/>
    </xf>
    <xf numFmtId="0" fontId="7" fillId="0" borderId="0" xfId="0" applyFont="1"/>
    <xf numFmtId="0" fontId="7" fillId="0" borderId="0" xfId="0" applyFont="1" applyAlignment="1"/>
    <xf numFmtId="0" fontId="0" fillId="11" borderId="0" xfId="10" applyFont="1" applyAlignment="1">
      <alignment wrapText="1"/>
    </xf>
    <xf numFmtId="0" fontId="0" fillId="13" borderId="0" xfId="12" applyFont="1" applyAlignment="1">
      <alignment wrapText="1"/>
    </xf>
    <xf numFmtId="0" fontId="0" fillId="2" borderId="0" xfId="1" applyFont="1" applyAlignment="1">
      <alignment wrapText="1"/>
    </xf>
    <xf numFmtId="0" fontId="0" fillId="2" borderId="0" xfId="1" applyFont="1" applyBorder="1" applyAlignment="1">
      <alignment wrapText="1"/>
    </xf>
    <xf numFmtId="0" fontId="0" fillId="0" borderId="0" xfId="0" applyFont="1"/>
    <xf numFmtId="0" fontId="0" fillId="26" borderId="0" xfId="0" applyFill="1"/>
    <xf numFmtId="0" fontId="0" fillId="0" borderId="0" xfId="0" applyAlignment="1"/>
    <xf numFmtId="0" fontId="0" fillId="0" borderId="0" xfId="0" applyFill="1"/>
    <xf numFmtId="0" fontId="9" fillId="0" borderId="0" xfId="0" applyFont="1" applyFill="1"/>
    <xf numFmtId="0" fontId="0" fillId="0" borderId="0" xfId="0" applyFont="1" applyFill="1"/>
    <xf numFmtId="16" fontId="0" fillId="0" borderId="0" xfId="0" quotePrefix="1" applyNumberFormat="1" applyFill="1"/>
    <xf numFmtId="0" fontId="4" fillId="0" borderId="0" xfId="0" applyFont="1" applyFill="1"/>
    <xf numFmtId="0" fontId="0" fillId="0" borderId="0" xfId="0" applyFill="1" applyAlignment="1"/>
    <xf numFmtId="0" fontId="3" fillId="14" borderId="0" xfId="0" applyFont="1" applyFill="1" applyBorder="1" applyAlignment="1"/>
    <xf numFmtId="0" fontId="0" fillId="10" borderId="0" xfId="9" applyFont="1" applyAlignment="1">
      <alignment wrapText="1"/>
    </xf>
    <xf numFmtId="2" fontId="9" fillId="0" borderId="0" xfId="0" applyNumberFormat="1" applyFont="1" applyFill="1"/>
    <xf numFmtId="1" fontId="9" fillId="0" borderId="0" xfId="0" applyNumberFormat="1" applyFont="1" applyFill="1"/>
    <xf numFmtId="2" fontId="0" fillId="0" borderId="0" xfId="0" applyNumberFormat="1" applyFill="1"/>
    <xf numFmtId="0" fontId="0" fillId="4" borderId="0" xfId="3" applyFont="1" applyBorder="1" applyAlignment="1">
      <alignment wrapText="1"/>
    </xf>
    <xf numFmtId="0" fontId="5" fillId="0" borderId="0" xfId="0" applyFont="1" applyFill="1"/>
    <xf numFmtId="3" fontId="0" fillId="0" borderId="0" xfId="0" applyNumberFormat="1" applyFill="1"/>
    <xf numFmtId="2" fontId="4" fillId="0" borderId="0" xfId="0" applyNumberFormat="1" applyFont="1" applyFill="1"/>
    <xf numFmtId="1" fontId="0" fillId="0" borderId="0" xfId="0" applyNumberFormat="1" applyFill="1"/>
    <xf numFmtId="0" fontId="0" fillId="0" borderId="0" xfId="0" quotePrefix="1" applyFill="1"/>
    <xf numFmtId="0" fontId="0" fillId="0" borderId="0" xfId="0" applyFont="1" applyFill="1" applyAlignment="1"/>
    <xf numFmtId="0" fontId="0" fillId="0" borderId="0" xfId="0" applyFont="1" applyAlignment="1"/>
    <xf numFmtId="0" fontId="14" fillId="20" borderId="0" xfId="4" applyFont="1" applyFill="1" applyAlignment="1">
      <alignment wrapText="1"/>
    </xf>
    <xf numFmtId="0" fontId="1" fillId="7" borderId="0" xfId="6" applyAlignment="1">
      <alignment horizontal="center" wrapText="1"/>
    </xf>
    <xf numFmtId="17" fontId="0" fillId="0" borderId="0" xfId="0" quotePrefix="1" applyNumberFormat="1" applyFill="1"/>
    <xf numFmtId="0" fontId="1" fillId="7" borderId="0" xfId="6" applyAlignment="1">
      <alignment horizontal="center" wrapText="1"/>
    </xf>
    <xf numFmtId="1" fontId="4" fillId="0" borderId="0" xfId="0" applyNumberFormat="1" applyFont="1" applyFill="1"/>
    <xf numFmtId="15" fontId="0" fillId="0" borderId="0" xfId="0" applyNumberFormat="1"/>
    <xf numFmtId="0" fontId="1" fillId="7" borderId="0" xfId="6" applyBorder="1" applyAlignment="1">
      <alignment horizontal="center" wrapText="1"/>
    </xf>
    <xf numFmtId="0" fontId="1" fillId="7" borderId="2" xfId="6" applyBorder="1" applyAlignment="1">
      <alignment horizontal="center" wrapText="1"/>
    </xf>
    <xf numFmtId="0" fontId="1" fillId="7" borderId="0" xfId="6" applyAlignment="1">
      <alignment horizontal="center" wrapText="1"/>
    </xf>
    <xf numFmtId="0" fontId="0" fillId="21" borderId="0" xfId="0" applyFill="1" applyAlignment="1">
      <alignment horizontal="center"/>
    </xf>
    <xf numFmtId="0" fontId="0" fillId="22" borderId="0" xfId="0" applyFill="1" applyAlignment="1">
      <alignment horizontal="center"/>
    </xf>
    <xf numFmtId="0" fontId="0" fillId="24" borderId="0" xfId="0" applyFill="1" applyAlignment="1">
      <alignment horizontal="center"/>
    </xf>
    <xf numFmtId="0" fontId="0" fillId="25" borderId="0" xfId="0" applyFill="1" applyAlignment="1">
      <alignment horizontal="center"/>
    </xf>
    <xf numFmtId="0" fontId="0" fillId="19" borderId="0" xfId="2" applyFont="1" applyFill="1" applyAlignment="1">
      <alignment horizontal="center"/>
    </xf>
    <xf numFmtId="0" fontId="1" fillId="19" borderId="0" xfId="2" applyFill="1" applyAlignment="1">
      <alignment horizontal="center"/>
    </xf>
    <xf numFmtId="0" fontId="1" fillId="16" borderId="0" xfId="1" applyFill="1" applyAlignment="1">
      <alignment horizontal="center"/>
    </xf>
    <xf numFmtId="0" fontId="0" fillId="17" borderId="0" xfId="10" applyFont="1" applyFill="1" applyAlignment="1">
      <alignment horizontal="center"/>
    </xf>
    <xf numFmtId="0" fontId="1" fillId="17" borderId="0" xfId="10" applyFill="1" applyAlignment="1">
      <alignment horizontal="center"/>
    </xf>
    <xf numFmtId="0" fontId="1" fillId="15" borderId="0" xfId="3" applyFill="1" applyAlignment="1">
      <alignment horizontal="center"/>
    </xf>
    <xf numFmtId="0" fontId="0" fillId="20" borderId="0" xfId="4" applyFont="1" applyFill="1" applyAlignment="1">
      <alignment horizontal="center"/>
    </xf>
    <xf numFmtId="0" fontId="1" fillId="20" borderId="0" xfId="4" applyFill="1" applyAlignment="1">
      <alignment horizontal="center"/>
    </xf>
  </cellXfs>
  <cellStyles count="13">
    <cellStyle name="20% - Accent1" xfId="1" builtinId="30"/>
    <cellStyle name="20% - Accent2" xfId="3" builtinId="34"/>
    <cellStyle name="20% - Accent3" xfId="5" builtinId="38"/>
    <cellStyle name="20% - Accent4" xfId="7" builtinId="42"/>
    <cellStyle name="20% - Accent5" xfId="9" builtinId="46"/>
    <cellStyle name="20% - Accent6" xfId="11" builtinId="50"/>
    <cellStyle name="40% - Accent1" xfId="2" builtinId="31"/>
    <cellStyle name="40% - Accent2" xfId="4" builtinId="35"/>
    <cellStyle name="40% - Accent3" xfId="6" builtinId="39"/>
    <cellStyle name="40% - Accent4" xfId="8" builtinId="43"/>
    <cellStyle name="40% - Accent5" xfId="10" builtinId="47"/>
    <cellStyle name="40% - Accent6" xfId="12" builtinId="5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3"/>
  <sheetViews>
    <sheetView zoomScaleNormal="100" workbookViewId="0">
      <pane ySplit="1" topLeftCell="A41" activePane="bottomLeft" state="frozen"/>
      <selection activeCell="I402" sqref="I402:I413"/>
      <selection pane="bottomLeft" activeCell="A74" sqref="A74"/>
    </sheetView>
  </sheetViews>
  <sheetFormatPr defaultRowHeight="15" x14ac:dyDescent="0.25"/>
  <cols>
    <col min="1" max="3" width="21.7109375" customWidth="1"/>
    <col min="4" max="4" width="9.42578125" customWidth="1"/>
    <col min="5" max="5" width="19.85546875" customWidth="1"/>
    <col min="6" max="6" width="53.140625" customWidth="1"/>
    <col min="7" max="7" width="22.28515625" customWidth="1"/>
    <col min="8" max="12" width="9.85546875" customWidth="1"/>
    <col min="13" max="13" width="23.28515625" customWidth="1"/>
    <col min="14" max="14" width="22" customWidth="1"/>
    <col min="15" max="15" width="39.28515625" customWidth="1"/>
    <col min="16" max="20" width="21.7109375" customWidth="1"/>
    <col min="21" max="21" width="43.42578125" customWidth="1"/>
    <col min="22" max="22" width="54.140625" customWidth="1"/>
    <col min="23" max="23" width="29.28515625" customWidth="1"/>
  </cols>
  <sheetData>
    <row r="1" spans="1:23" s="11" customFormat="1" ht="32.1" customHeight="1" x14ac:dyDescent="0.25">
      <c r="A1" s="1" t="s">
        <v>0</v>
      </c>
      <c r="B1" s="46" t="s">
        <v>326</v>
      </c>
      <c r="C1" s="2" t="s">
        <v>5</v>
      </c>
      <c r="D1" s="3" t="s">
        <v>4</v>
      </c>
      <c r="E1" s="3" t="s">
        <v>52</v>
      </c>
      <c r="F1" s="13" t="s">
        <v>25</v>
      </c>
      <c r="G1" s="14" t="s">
        <v>26</v>
      </c>
      <c r="H1" s="4" t="s">
        <v>1</v>
      </c>
      <c r="I1" s="40" t="s">
        <v>140</v>
      </c>
      <c r="J1" s="40" t="s">
        <v>141</v>
      </c>
      <c r="K1" s="40" t="s">
        <v>193</v>
      </c>
      <c r="L1" s="40" t="s">
        <v>2235</v>
      </c>
      <c r="M1" s="6" t="s">
        <v>27</v>
      </c>
      <c r="N1" s="22" t="s">
        <v>57</v>
      </c>
      <c r="O1" s="8" t="s">
        <v>28</v>
      </c>
      <c r="P1" s="43" t="s">
        <v>29</v>
      </c>
      <c r="Q1" s="9" t="s">
        <v>30</v>
      </c>
      <c r="R1" s="10" t="s">
        <v>31</v>
      </c>
      <c r="S1" s="45" t="s">
        <v>2564</v>
      </c>
      <c r="T1" s="12" t="s">
        <v>3</v>
      </c>
      <c r="U1" s="5" t="s">
        <v>6</v>
      </c>
      <c r="V1" s="5" t="s">
        <v>7</v>
      </c>
      <c r="W1" s="5" t="s">
        <v>8</v>
      </c>
    </row>
    <row r="2" spans="1:23" s="50" customFormat="1" x14ac:dyDescent="0.25">
      <c r="A2" s="50" t="s">
        <v>345</v>
      </c>
      <c r="B2" s="50" t="s">
        <v>336</v>
      </c>
      <c r="C2" s="50" t="s">
        <v>2222</v>
      </c>
      <c r="D2" s="50">
        <v>2.1</v>
      </c>
      <c r="E2" s="50" t="s">
        <v>53</v>
      </c>
      <c r="F2" s="50" t="s">
        <v>2952</v>
      </c>
      <c r="G2" s="50" t="s">
        <v>105</v>
      </c>
      <c r="H2" s="50">
        <v>150</v>
      </c>
      <c r="I2" s="50" t="s">
        <v>2</v>
      </c>
      <c r="J2" s="50">
        <v>30.4</v>
      </c>
      <c r="K2" s="50">
        <v>9</v>
      </c>
      <c r="L2" s="50">
        <v>81</v>
      </c>
      <c r="M2" s="50" t="s">
        <v>2223</v>
      </c>
      <c r="N2" s="50" t="s">
        <v>2224</v>
      </c>
      <c r="O2" s="50" t="s">
        <v>180</v>
      </c>
      <c r="P2" s="50">
        <v>8</v>
      </c>
      <c r="Q2" s="50" t="s">
        <v>2226</v>
      </c>
      <c r="R2" s="50" t="s">
        <v>314</v>
      </c>
      <c r="T2" s="50" t="s">
        <v>32</v>
      </c>
      <c r="U2" s="50" t="s">
        <v>531</v>
      </c>
    </row>
    <row r="3" spans="1:23" s="50" customFormat="1" x14ac:dyDescent="0.25">
      <c r="A3" s="50" t="s">
        <v>345</v>
      </c>
      <c r="B3" s="50" t="s">
        <v>336</v>
      </c>
      <c r="C3" s="50" t="s">
        <v>2222</v>
      </c>
      <c r="D3" s="50">
        <v>2.1</v>
      </c>
      <c r="E3" s="50" t="s">
        <v>53</v>
      </c>
      <c r="G3" s="50" t="s">
        <v>105</v>
      </c>
      <c r="H3" s="50">
        <v>150</v>
      </c>
      <c r="I3" s="50" t="s">
        <v>2</v>
      </c>
      <c r="J3" s="50">
        <v>30.4</v>
      </c>
      <c r="K3" s="50">
        <v>9</v>
      </c>
      <c r="L3" s="50">
        <v>81</v>
      </c>
      <c r="M3" s="50" t="s">
        <v>2223</v>
      </c>
      <c r="N3" s="50" t="s">
        <v>2225</v>
      </c>
      <c r="O3" s="50" t="s">
        <v>180</v>
      </c>
      <c r="P3" s="50">
        <v>8</v>
      </c>
      <c r="Q3" s="50" t="s">
        <v>2226</v>
      </c>
      <c r="R3" s="50" t="s">
        <v>314</v>
      </c>
      <c r="T3" s="50" t="s">
        <v>32</v>
      </c>
      <c r="U3" s="50" t="s">
        <v>531</v>
      </c>
    </row>
    <row r="4" spans="1:23" s="50" customFormat="1" x14ac:dyDescent="0.25">
      <c r="A4" s="50" t="s">
        <v>345</v>
      </c>
      <c r="B4" s="50" t="s">
        <v>336</v>
      </c>
      <c r="C4" s="50" t="s">
        <v>2222</v>
      </c>
      <c r="D4" s="50">
        <v>2.1</v>
      </c>
      <c r="E4" s="50" t="s">
        <v>53</v>
      </c>
      <c r="G4" s="50" t="s">
        <v>105</v>
      </c>
      <c r="H4" s="50">
        <v>150</v>
      </c>
      <c r="I4" s="50" t="s">
        <v>2</v>
      </c>
      <c r="J4" s="50">
        <v>30.4</v>
      </c>
      <c r="K4" s="50">
        <v>9</v>
      </c>
      <c r="L4" s="50">
        <v>81</v>
      </c>
      <c r="M4" s="50" t="s">
        <v>2223</v>
      </c>
      <c r="N4" s="50" t="s">
        <v>2228</v>
      </c>
      <c r="O4" s="50" t="s">
        <v>2868</v>
      </c>
      <c r="P4" s="50">
        <v>1</v>
      </c>
      <c r="Q4" s="50">
        <v>1</v>
      </c>
      <c r="R4" s="50" t="s">
        <v>314</v>
      </c>
      <c r="T4" s="50" t="s">
        <v>32</v>
      </c>
      <c r="U4" s="50" t="s">
        <v>531</v>
      </c>
    </row>
    <row r="5" spans="1:23" s="50" customFormat="1" x14ac:dyDescent="0.25">
      <c r="A5" s="50" t="s">
        <v>345</v>
      </c>
      <c r="B5" s="50" t="s">
        <v>336</v>
      </c>
      <c r="C5" s="50" t="s">
        <v>2222</v>
      </c>
      <c r="D5" s="50">
        <v>2.1</v>
      </c>
      <c r="E5" s="50" t="s">
        <v>53</v>
      </c>
      <c r="G5" s="50" t="s">
        <v>105</v>
      </c>
      <c r="H5" s="50">
        <v>150</v>
      </c>
      <c r="I5" s="50" t="s">
        <v>2</v>
      </c>
      <c r="J5" s="50">
        <v>30.4</v>
      </c>
      <c r="K5" s="50">
        <v>9</v>
      </c>
      <c r="L5" s="50">
        <v>81</v>
      </c>
      <c r="M5" s="50" t="s">
        <v>2223</v>
      </c>
      <c r="N5" s="50" t="s">
        <v>2225</v>
      </c>
      <c r="O5" s="50" t="s">
        <v>2869</v>
      </c>
      <c r="P5" s="50">
        <v>1</v>
      </c>
      <c r="Q5" s="50">
        <v>1</v>
      </c>
      <c r="R5" s="50" t="s">
        <v>314</v>
      </c>
      <c r="T5" s="50" t="s">
        <v>32</v>
      </c>
      <c r="U5" s="50" t="s">
        <v>531</v>
      </c>
    </row>
    <row r="6" spans="1:23" s="50" customFormat="1" x14ac:dyDescent="0.25">
      <c r="A6" s="50" t="s">
        <v>1643</v>
      </c>
      <c r="B6" s="50" t="s">
        <v>423</v>
      </c>
      <c r="C6" s="50" t="s">
        <v>2222</v>
      </c>
      <c r="D6" s="50">
        <v>2.2999999999999998</v>
      </c>
      <c r="E6" s="50" t="s">
        <v>53</v>
      </c>
      <c r="F6" s="50" t="s">
        <v>2928</v>
      </c>
      <c r="G6" s="50" t="s">
        <v>127</v>
      </c>
      <c r="H6" s="50">
        <v>218</v>
      </c>
      <c r="I6" s="50" t="s">
        <v>2370</v>
      </c>
      <c r="J6" s="50">
        <v>41.1</v>
      </c>
      <c r="K6" s="50">
        <v>0</v>
      </c>
      <c r="L6" s="50">
        <v>77</v>
      </c>
      <c r="M6" s="50" t="s">
        <v>2665</v>
      </c>
      <c r="N6" s="50" t="s">
        <v>188</v>
      </c>
      <c r="O6" s="50" t="s">
        <v>2465</v>
      </c>
      <c r="P6" s="50">
        <v>24</v>
      </c>
      <c r="Q6" s="50" t="s">
        <v>2945</v>
      </c>
      <c r="R6" s="50" t="s">
        <v>2622</v>
      </c>
      <c r="S6" s="50" t="s">
        <v>2613</v>
      </c>
      <c r="T6" s="50" t="s">
        <v>35</v>
      </c>
      <c r="U6" s="50" t="s">
        <v>1642</v>
      </c>
    </row>
    <row r="7" spans="1:23" s="50" customFormat="1" x14ac:dyDescent="0.25">
      <c r="A7" s="50" t="s">
        <v>577</v>
      </c>
      <c r="B7" s="50" t="s">
        <v>336</v>
      </c>
      <c r="C7" s="50" t="s">
        <v>2222</v>
      </c>
      <c r="D7" s="50">
        <v>2.1</v>
      </c>
      <c r="E7" s="50" t="s">
        <v>53</v>
      </c>
      <c r="G7" s="50" t="s">
        <v>138</v>
      </c>
      <c r="H7" s="50">
        <v>302</v>
      </c>
      <c r="I7" s="50" t="s">
        <v>2</v>
      </c>
      <c r="J7" s="50" t="s">
        <v>2</v>
      </c>
      <c r="K7" s="50">
        <v>33</v>
      </c>
      <c r="L7" s="50">
        <v>43</v>
      </c>
      <c r="M7" s="50" t="s">
        <v>2221</v>
      </c>
      <c r="N7" s="50" t="s">
        <v>2378</v>
      </c>
      <c r="O7" s="50" t="s">
        <v>180</v>
      </c>
      <c r="P7" s="50">
        <v>8</v>
      </c>
      <c r="Q7" s="53" t="s">
        <v>2381</v>
      </c>
      <c r="R7" s="50" t="s">
        <v>314</v>
      </c>
      <c r="T7" s="50" t="s">
        <v>34</v>
      </c>
      <c r="U7" s="50" t="s">
        <v>576</v>
      </c>
    </row>
    <row r="8" spans="1:23" s="50" customFormat="1" x14ac:dyDescent="0.25">
      <c r="A8" s="50" t="s">
        <v>577</v>
      </c>
      <c r="B8" s="50" t="s">
        <v>336</v>
      </c>
      <c r="C8" s="50" t="s">
        <v>2222</v>
      </c>
      <c r="D8" s="50">
        <v>2.1</v>
      </c>
      <c r="E8" s="50" t="s">
        <v>53</v>
      </c>
      <c r="G8" s="50" t="s">
        <v>138</v>
      </c>
      <c r="H8" s="50">
        <v>302</v>
      </c>
      <c r="I8" s="50" t="s">
        <v>2</v>
      </c>
      <c r="J8" s="50" t="s">
        <v>2</v>
      </c>
      <c r="K8" s="50">
        <v>33</v>
      </c>
      <c r="L8" s="50">
        <v>43</v>
      </c>
      <c r="M8" s="50" t="s">
        <v>2221</v>
      </c>
      <c r="N8" s="50" t="s">
        <v>2379</v>
      </c>
      <c r="O8" s="50" t="s">
        <v>180</v>
      </c>
      <c r="P8" s="50">
        <v>8</v>
      </c>
      <c r="Q8" s="53" t="s">
        <v>2381</v>
      </c>
      <c r="R8" s="50" t="s">
        <v>314</v>
      </c>
      <c r="T8" s="50" t="s">
        <v>34</v>
      </c>
      <c r="U8" s="50" t="s">
        <v>576</v>
      </c>
    </row>
    <row r="9" spans="1:23" s="50" customFormat="1" x14ac:dyDescent="0.25">
      <c r="A9" s="50" t="s">
        <v>577</v>
      </c>
      <c r="B9" s="50" t="s">
        <v>336</v>
      </c>
      <c r="C9" s="50" t="s">
        <v>2222</v>
      </c>
      <c r="D9" s="50">
        <v>2.1</v>
      </c>
      <c r="E9" s="50" t="s">
        <v>53</v>
      </c>
      <c r="G9" s="50" t="s">
        <v>138</v>
      </c>
      <c r="H9" s="50">
        <v>302</v>
      </c>
      <c r="I9" s="50" t="s">
        <v>2</v>
      </c>
      <c r="J9" s="50" t="s">
        <v>2</v>
      </c>
      <c r="K9" s="50">
        <v>33</v>
      </c>
      <c r="L9" s="50">
        <v>43</v>
      </c>
      <c r="M9" s="50" t="s">
        <v>2221</v>
      </c>
      <c r="N9" s="50" t="s">
        <v>2380</v>
      </c>
      <c r="O9" s="50" t="s">
        <v>180</v>
      </c>
      <c r="P9" s="50">
        <v>8</v>
      </c>
      <c r="Q9" s="53" t="s">
        <v>2381</v>
      </c>
      <c r="R9" s="50" t="s">
        <v>314</v>
      </c>
      <c r="T9" s="50" t="s">
        <v>34</v>
      </c>
      <c r="U9" s="50" t="s">
        <v>576</v>
      </c>
    </row>
    <row r="10" spans="1:23" s="50" customFormat="1" x14ac:dyDescent="0.25">
      <c r="A10" s="50" t="s">
        <v>577</v>
      </c>
      <c r="B10" s="50" t="s">
        <v>336</v>
      </c>
      <c r="C10" s="50" t="s">
        <v>2222</v>
      </c>
      <c r="D10" s="50">
        <v>2.1</v>
      </c>
      <c r="E10" s="50" t="s">
        <v>53</v>
      </c>
      <c r="G10" s="50" t="s">
        <v>138</v>
      </c>
      <c r="H10" s="50">
        <v>302</v>
      </c>
      <c r="I10" s="50" t="s">
        <v>2</v>
      </c>
      <c r="J10" s="50" t="s">
        <v>2</v>
      </c>
      <c r="K10" s="50">
        <v>33</v>
      </c>
      <c r="L10" s="50">
        <v>43</v>
      </c>
      <c r="M10" s="50" t="s">
        <v>2221</v>
      </c>
      <c r="N10" s="50" t="s">
        <v>2389</v>
      </c>
      <c r="O10" s="50" t="s">
        <v>180</v>
      </c>
      <c r="P10" s="50">
        <v>8</v>
      </c>
      <c r="Q10" s="53" t="s">
        <v>2381</v>
      </c>
      <c r="R10" s="50" t="s">
        <v>314</v>
      </c>
      <c r="T10" s="50" t="s">
        <v>34</v>
      </c>
      <c r="U10" s="50" t="s">
        <v>576</v>
      </c>
    </row>
    <row r="11" spans="1:23" s="50" customFormat="1" x14ac:dyDescent="0.25">
      <c r="A11" s="50" t="s">
        <v>577</v>
      </c>
      <c r="B11" s="50" t="s">
        <v>336</v>
      </c>
      <c r="C11" s="50" t="s">
        <v>2222</v>
      </c>
      <c r="D11" s="50">
        <v>2.1</v>
      </c>
      <c r="E11" s="50" t="s">
        <v>53</v>
      </c>
      <c r="G11" s="50" t="s">
        <v>138</v>
      </c>
      <c r="H11" s="50">
        <v>302</v>
      </c>
      <c r="I11" s="50" t="s">
        <v>2</v>
      </c>
      <c r="J11" s="50" t="s">
        <v>2</v>
      </c>
      <c r="K11" s="50">
        <v>33</v>
      </c>
      <c r="L11" s="50">
        <v>43</v>
      </c>
      <c r="M11" s="50" t="s">
        <v>2221</v>
      </c>
      <c r="N11" s="50" t="s">
        <v>2378</v>
      </c>
      <c r="O11" s="50" t="s">
        <v>192</v>
      </c>
      <c r="P11" s="50">
        <v>12</v>
      </c>
      <c r="Q11" s="53" t="s">
        <v>2382</v>
      </c>
      <c r="R11" s="50" t="s">
        <v>314</v>
      </c>
      <c r="T11" s="50" t="s">
        <v>34</v>
      </c>
      <c r="U11" s="50" t="s">
        <v>576</v>
      </c>
    </row>
    <row r="12" spans="1:23" s="50" customFormat="1" x14ac:dyDescent="0.25">
      <c r="A12" s="50" t="s">
        <v>577</v>
      </c>
      <c r="B12" s="50" t="s">
        <v>336</v>
      </c>
      <c r="C12" s="50" t="s">
        <v>2222</v>
      </c>
      <c r="D12" s="50">
        <v>2.1</v>
      </c>
      <c r="E12" s="50" t="s">
        <v>53</v>
      </c>
      <c r="G12" s="50" t="s">
        <v>138</v>
      </c>
      <c r="H12" s="50">
        <v>302</v>
      </c>
      <c r="I12" s="50" t="s">
        <v>2</v>
      </c>
      <c r="J12" s="50" t="s">
        <v>2</v>
      </c>
      <c r="K12" s="50">
        <v>33</v>
      </c>
      <c r="L12" s="50">
        <v>43</v>
      </c>
      <c r="M12" s="50" t="s">
        <v>2221</v>
      </c>
      <c r="N12" s="50" t="s">
        <v>2379</v>
      </c>
      <c r="O12" s="50" t="s">
        <v>192</v>
      </c>
      <c r="P12" s="50">
        <v>12</v>
      </c>
      <c r="Q12" s="53" t="s">
        <v>2382</v>
      </c>
      <c r="R12" s="50" t="s">
        <v>314</v>
      </c>
      <c r="T12" s="50" t="s">
        <v>34</v>
      </c>
      <c r="U12" s="50" t="s">
        <v>576</v>
      </c>
    </row>
    <row r="13" spans="1:23" s="50" customFormat="1" x14ac:dyDescent="0.25">
      <c r="A13" s="50" t="s">
        <v>577</v>
      </c>
      <c r="B13" s="50" t="s">
        <v>336</v>
      </c>
      <c r="C13" s="50" t="s">
        <v>2222</v>
      </c>
      <c r="D13" s="50">
        <v>2.1</v>
      </c>
      <c r="E13" s="50" t="s">
        <v>53</v>
      </c>
      <c r="G13" s="50" t="s">
        <v>138</v>
      </c>
      <c r="H13" s="50">
        <v>302</v>
      </c>
      <c r="I13" s="50" t="s">
        <v>2</v>
      </c>
      <c r="J13" s="50" t="s">
        <v>2</v>
      </c>
      <c r="K13" s="50">
        <v>33</v>
      </c>
      <c r="L13" s="50">
        <v>43</v>
      </c>
      <c r="M13" s="50" t="s">
        <v>2221</v>
      </c>
      <c r="N13" s="50" t="s">
        <v>2380</v>
      </c>
      <c r="O13" s="50" t="s">
        <v>192</v>
      </c>
      <c r="P13" s="50">
        <v>12</v>
      </c>
      <c r="Q13" s="53" t="s">
        <v>2382</v>
      </c>
      <c r="R13" s="50" t="s">
        <v>314</v>
      </c>
      <c r="T13" s="50" t="s">
        <v>34</v>
      </c>
      <c r="U13" s="50" t="s">
        <v>576</v>
      </c>
    </row>
    <row r="14" spans="1:23" s="50" customFormat="1" x14ac:dyDescent="0.25">
      <c r="A14" s="50" t="s">
        <v>577</v>
      </c>
      <c r="B14" s="50" t="s">
        <v>336</v>
      </c>
      <c r="C14" s="50" t="s">
        <v>2222</v>
      </c>
      <c r="D14" s="50">
        <v>2.1</v>
      </c>
      <c r="E14" s="50" t="s">
        <v>53</v>
      </c>
      <c r="G14" s="50" t="s">
        <v>138</v>
      </c>
      <c r="H14" s="50">
        <v>302</v>
      </c>
      <c r="I14" s="50" t="s">
        <v>2</v>
      </c>
      <c r="J14" s="50" t="s">
        <v>2</v>
      </c>
      <c r="K14" s="50">
        <v>33</v>
      </c>
      <c r="L14" s="50">
        <v>43</v>
      </c>
      <c r="M14" s="50" t="s">
        <v>2221</v>
      </c>
      <c r="N14" s="50" t="s">
        <v>2389</v>
      </c>
      <c r="O14" s="50" t="s">
        <v>192</v>
      </c>
      <c r="P14" s="50">
        <v>12</v>
      </c>
      <c r="Q14" s="53" t="s">
        <v>2382</v>
      </c>
      <c r="R14" s="50" t="s">
        <v>314</v>
      </c>
      <c r="T14" s="50" t="s">
        <v>34</v>
      </c>
      <c r="U14" s="50" t="s">
        <v>576</v>
      </c>
    </row>
    <row r="15" spans="1:23" s="50" customFormat="1" x14ac:dyDescent="0.25">
      <c r="A15" s="50" t="s">
        <v>577</v>
      </c>
      <c r="B15" s="50" t="s">
        <v>336</v>
      </c>
      <c r="C15" s="50" t="s">
        <v>2222</v>
      </c>
      <c r="D15" s="50">
        <v>2.1</v>
      </c>
      <c r="E15" s="50" t="s">
        <v>53</v>
      </c>
      <c r="G15" s="50" t="s">
        <v>138</v>
      </c>
      <c r="H15" s="50">
        <v>302</v>
      </c>
      <c r="I15" s="50" t="s">
        <v>2</v>
      </c>
      <c r="J15" s="50" t="s">
        <v>2</v>
      </c>
      <c r="K15" s="50">
        <v>33</v>
      </c>
      <c r="L15" s="50">
        <v>43</v>
      </c>
      <c r="M15" s="50" t="s">
        <v>2221</v>
      </c>
      <c r="N15" s="50" t="s">
        <v>2378</v>
      </c>
      <c r="O15" s="50" t="s">
        <v>191</v>
      </c>
      <c r="P15" s="50">
        <v>8</v>
      </c>
      <c r="Q15" s="53" t="s">
        <v>2384</v>
      </c>
      <c r="R15" s="50" t="s">
        <v>314</v>
      </c>
      <c r="T15" s="50" t="s">
        <v>34</v>
      </c>
      <c r="U15" s="50" t="s">
        <v>576</v>
      </c>
    </row>
    <row r="16" spans="1:23" s="50" customFormat="1" x14ac:dyDescent="0.25">
      <c r="A16" s="50" t="s">
        <v>577</v>
      </c>
      <c r="B16" s="50" t="s">
        <v>336</v>
      </c>
      <c r="C16" s="50" t="s">
        <v>2222</v>
      </c>
      <c r="D16" s="50">
        <v>2.1</v>
      </c>
      <c r="E16" s="50" t="s">
        <v>53</v>
      </c>
      <c r="G16" s="50" t="s">
        <v>138</v>
      </c>
      <c r="H16" s="50">
        <v>302</v>
      </c>
      <c r="I16" s="50" t="s">
        <v>2</v>
      </c>
      <c r="J16" s="50" t="s">
        <v>2</v>
      </c>
      <c r="K16" s="50">
        <v>33</v>
      </c>
      <c r="L16" s="50">
        <v>43</v>
      </c>
      <c r="M16" s="50" t="s">
        <v>2221</v>
      </c>
      <c r="N16" s="50" t="s">
        <v>2379</v>
      </c>
      <c r="O16" s="50" t="s">
        <v>191</v>
      </c>
      <c r="P16" s="50">
        <v>8</v>
      </c>
      <c r="Q16" s="53" t="s">
        <v>2384</v>
      </c>
      <c r="R16" s="50" t="s">
        <v>314</v>
      </c>
      <c r="T16" s="50" t="s">
        <v>34</v>
      </c>
      <c r="U16" s="50" t="s">
        <v>576</v>
      </c>
    </row>
    <row r="17" spans="1:21" s="50" customFormat="1" x14ac:dyDescent="0.25">
      <c r="A17" s="50" t="s">
        <v>577</v>
      </c>
      <c r="B17" s="50" t="s">
        <v>336</v>
      </c>
      <c r="C17" s="50" t="s">
        <v>2222</v>
      </c>
      <c r="D17" s="50">
        <v>2.1</v>
      </c>
      <c r="E17" s="50" t="s">
        <v>53</v>
      </c>
      <c r="G17" s="50" t="s">
        <v>138</v>
      </c>
      <c r="H17" s="50">
        <v>302</v>
      </c>
      <c r="I17" s="50" t="s">
        <v>2</v>
      </c>
      <c r="J17" s="50" t="s">
        <v>2</v>
      </c>
      <c r="K17" s="50">
        <v>33</v>
      </c>
      <c r="L17" s="50">
        <v>43</v>
      </c>
      <c r="M17" s="50" t="s">
        <v>2221</v>
      </c>
      <c r="N17" s="50" t="s">
        <v>2380</v>
      </c>
      <c r="O17" s="50" t="s">
        <v>191</v>
      </c>
      <c r="P17" s="50">
        <v>8</v>
      </c>
      <c r="Q17" s="53" t="s">
        <v>2384</v>
      </c>
      <c r="R17" s="50" t="s">
        <v>314</v>
      </c>
      <c r="T17" s="50" t="s">
        <v>34</v>
      </c>
      <c r="U17" s="50" t="s">
        <v>576</v>
      </c>
    </row>
    <row r="18" spans="1:21" s="50" customFormat="1" x14ac:dyDescent="0.25">
      <c r="A18" s="50" t="s">
        <v>577</v>
      </c>
      <c r="B18" s="50" t="s">
        <v>336</v>
      </c>
      <c r="C18" s="50" t="s">
        <v>2222</v>
      </c>
      <c r="D18" s="50">
        <v>2.1</v>
      </c>
      <c r="E18" s="50" t="s">
        <v>53</v>
      </c>
      <c r="G18" s="50" t="s">
        <v>138</v>
      </c>
      <c r="H18" s="50">
        <v>302</v>
      </c>
      <c r="I18" s="50" t="s">
        <v>2</v>
      </c>
      <c r="J18" s="50" t="s">
        <v>2</v>
      </c>
      <c r="K18" s="50">
        <v>33</v>
      </c>
      <c r="L18" s="50">
        <v>43</v>
      </c>
      <c r="M18" s="50" t="s">
        <v>2221</v>
      </c>
      <c r="N18" s="50" t="s">
        <v>2389</v>
      </c>
      <c r="O18" s="50" t="s">
        <v>191</v>
      </c>
      <c r="P18" s="50">
        <v>8</v>
      </c>
      <c r="Q18" s="53" t="s">
        <v>2384</v>
      </c>
      <c r="R18" s="50" t="s">
        <v>314</v>
      </c>
      <c r="T18" s="50" t="s">
        <v>34</v>
      </c>
      <c r="U18" s="50" t="s">
        <v>576</v>
      </c>
    </row>
    <row r="19" spans="1:21" s="50" customFormat="1" x14ac:dyDescent="0.25">
      <c r="A19" s="50" t="s">
        <v>577</v>
      </c>
      <c r="B19" s="50" t="s">
        <v>336</v>
      </c>
      <c r="C19" s="50" t="s">
        <v>2222</v>
      </c>
      <c r="D19" s="50">
        <v>2.1</v>
      </c>
      <c r="E19" s="50" t="s">
        <v>53</v>
      </c>
      <c r="F19" s="51"/>
      <c r="G19" s="50" t="s">
        <v>138</v>
      </c>
      <c r="H19" s="50">
        <v>302</v>
      </c>
      <c r="I19" s="50" t="s">
        <v>2</v>
      </c>
      <c r="J19" s="50" t="s">
        <v>2</v>
      </c>
      <c r="K19" s="50">
        <v>33</v>
      </c>
      <c r="L19" s="50">
        <v>43</v>
      </c>
      <c r="M19" s="50" t="s">
        <v>2221</v>
      </c>
      <c r="N19" s="50" t="s">
        <v>2378</v>
      </c>
      <c r="O19" s="50" t="s">
        <v>241</v>
      </c>
      <c r="P19" s="50">
        <v>14</v>
      </c>
      <c r="Q19" s="53" t="s">
        <v>2383</v>
      </c>
      <c r="R19" s="50" t="s">
        <v>314</v>
      </c>
      <c r="T19" s="50" t="s">
        <v>34</v>
      </c>
      <c r="U19" s="50" t="s">
        <v>576</v>
      </c>
    </row>
    <row r="20" spans="1:21" s="50" customFormat="1" x14ac:dyDescent="0.25">
      <c r="A20" s="50" t="s">
        <v>577</v>
      </c>
      <c r="B20" s="50" t="s">
        <v>336</v>
      </c>
      <c r="C20" s="50" t="s">
        <v>2222</v>
      </c>
      <c r="D20" s="50">
        <v>2.1</v>
      </c>
      <c r="E20" s="50" t="s">
        <v>53</v>
      </c>
      <c r="F20" s="51"/>
      <c r="G20" s="50" t="s">
        <v>138</v>
      </c>
      <c r="H20" s="50">
        <v>302</v>
      </c>
      <c r="I20" s="50" t="s">
        <v>2</v>
      </c>
      <c r="J20" s="50" t="s">
        <v>2</v>
      </c>
      <c r="K20" s="50">
        <v>33</v>
      </c>
      <c r="L20" s="50">
        <v>43</v>
      </c>
      <c r="M20" s="50" t="s">
        <v>2221</v>
      </c>
      <c r="N20" s="50" t="s">
        <v>2379</v>
      </c>
      <c r="O20" s="50" t="s">
        <v>241</v>
      </c>
      <c r="P20" s="50">
        <v>14</v>
      </c>
      <c r="Q20" s="53" t="s">
        <v>2383</v>
      </c>
      <c r="R20" s="50" t="s">
        <v>314</v>
      </c>
      <c r="T20" s="50" t="s">
        <v>34</v>
      </c>
      <c r="U20" s="50" t="s">
        <v>576</v>
      </c>
    </row>
    <row r="21" spans="1:21" s="50" customFormat="1" x14ac:dyDescent="0.25">
      <c r="A21" s="50" t="s">
        <v>577</v>
      </c>
      <c r="B21" s="50" t="s">
        <v>336</v>
      </c>
      <c r="C21" s="50" t="s">
        <v>2222</v>
      </c>
      <c r="D21" s="50">
        <v>2.1</v>
      </c>
      <c r="E21" s="50" t="s">
        <v>53</v>
      </c>
      <c r="F21" s="51"/>
      <c r="G21" s="50" t="s">
        <v>138</v>
      </c>
      <c r="H21" s="50">
        <v>302</v>
      </c>
      <c r="I21" s="50" t="s">
        <v>2</v>
      </c>
      <c r="J21" s="50" t="s">
        <v>2</v>
      </c>
      <c r="K21" s="50">
        <v>33</v>
      </c>
      <c r="L21" s="50">
        <v>43</v>
      </c>
      <c r="M21" s="50" t="s">
        <v>2221</v>
      </c>
      <c r="N21" s="50" t="s">
        <v>2380</v>
      </c>
      <c r="O21" s="50" t="s">
        <v>241</v>
      </c>
      <c r="P21" s="50">
        <v>14</v>
      </c>
      <c r="Q21" s="53" t="s">
        <v>2383</v>
      </c>
      <c r="R21" s="50" t="s">
        <v>314</v>
      </c>
      <c r="T21" s="50" t="s">
        <v>34</v>
      </c>
      <c r="U21" s="50" t="s">
        <v>576</v>
      </c>
    </row>
    <row r="22" spans="1:21" s="50" customFormat="1" x14ac:dyDescent="0.25">
      <c r="A22" s="50" t="s">
        <v>577</v>
      </c>
      <c r="B22" s="50" t="s">
        <v>336</v>
      </c>
      <c r="C22" s="50" t="s">
        <v>2222</v>
      </c>
      <c r="D22" s="50">
        <v>2.1</v>
      </c>
      <c r="E22" s="50" t="s">
        <v>53</v>
      </c>
      <c r="F22" s="51"/>
      <c r="G22" s="50" t="s">
        <v>138</v>
      </c>
      <c r="H22" s="50">
        <v>302</v>
      </c>
      <c r="I22" s="50" t="s">
        <v>2</v>
      </c>
      <c r="J22" s="50" t="s">
        <v>2</v>
      </c>
      <c r="K22" s="50">
        <v>33</v>
      </c>
      <c r="L22" s="50">
        <v>43</v>
      </c>
      <c r="M22" s="50" t="s">
        <v>2221</v>
      </c>
      <c r="N22" s="50" t="s">
        <v>2389</v>
      </c>
      <c r="O22" s="50" t="s">
        <v>241</v>
      </c>
      <c r="P22" s="50">
        <v>14</v>
      </c>
      <c r="Q22" s="53" t="s">
        <v>2383</v>
      </c>
      <c r="R22" s="50" t="s">
        <v>314</v>
      </c>
      <c r="T22" s="50" t="s">
        <v>34</v>
      </c>
      <c r="U22" s="50" t="s">
        <v>576</v>
      </c>
    </row>
    <row r="23" spans="1:21" s="50" customFormat="1" x14ac:dyDescent="0.25">
      <c r="A23" s="50" t="s">
        <v>578</v>
      </c>
      <c r="B23" s="50" t="s">
        <v>336</v>
      </c>
      <c r="C23" s="50" t="s">
        <v>2222</v>
      </c>
      <c r="D23" s="50">
        <v>2.1</v>
      </c>
      <c r="E23" s="50" t="s">
        <v>53</v>
      </c>
      <c r="G23" s="50" t="s">
        <v>138</v>
      </c>
      <c r="H23" s="50">
        <v>206</v>
      </c>
      <c r="I23" s="50" t="s">
        <v>2</v>
      </c>
      <c r="J23" s="50" t="s">
        <v>2</v>
      </c>
      <c r="K23" s="50">
        <v>49</v>
      </c>
      <c r="L23" s="50" t="s">
        <v>2</v>
      </c>
      <c r="M23" s="50" t="s">
        <v>2221</v>
      </c>
      <c r="N23" s="50" t="s">
        <v>2389</v>
      </c>
      <c r="O23" s="50" t="s">
        <v>192</v>
      </c>
      <c r="P23" s="50">
        <v>12</v>
      </c>
      <c r="Q23" s="66" t="s">
        <v>2711</v>
      </c>
      <c r="R23" s="50" t="s">
        <v>314</v>
      </c>
      <c r="T23" s="50" t="s">
        <v>34</v>
      </c>
      <c r="U23" s="50" t="s">
        <v>579</v>
      </c>
    </row>
    <row r="24" spans="1:21" s="50" customFormat="1" x14ac:dyDescent="0.25">
      <c r="A24" s="50" t="s">
        <v>578</v>
      </c>
      <c r="B24" s="50" t="s">
        <v>336</v>
      </c>
      <c r="C24" s="50" t="s">
        <v>2222</v>
      </c>
      <c r="D24" s="50">
        <v>2.1</v>
      </c>
      <c r="E24" s="50" t="s">
        <v>53</v>
      </c>
      <c r="F24" s="50" t="s">
        <v>2751</v>
      </c>
      <c r="G24" s="50" t="s">
        <v>138</v>
      </c>
      <c r="H24" s="50">
        <v>206</v>
      </c>
      <c r="I24" s="50" t="s">
        <v>2</v>
      </c>
      <c r="J24" s="50" t="s">
        <v>2</v>
      </c>
      <c r="K24" s="50">
        <v>49</v>
      </c>
      <c r="L24" s="50" t="s">
        <v>2</v>
      </c>
      <c r="M24" s="50" t="s">
        <v>2221</v>
      </c>
      <c r="N24" s="50" t="s">
        <v>2385</v>
      </c>
      <c r="O24" s="50" t="s">
        <v>192</v>
      </c>
      <c r="P24" s="50">
        <v>12</v>
      </c>
      <c r="Q24" s="66" t="s">
        <v>2711</v>
      </c>
      <c r="R24" s="50" t="s">
        <v>314</v>
      </c>
      <c r="T24" s="50" t="s">
        <v>34</v>
      </c>
      <c r="U24" s="50" t="s">
        <v>579</v>
      </c>
    </row>
    <row r="25" spans="1:21" s="50" customFormat="1" x14ac:dyDescent="0.25">
      <c r="A25" s="50" t="s">
        <v>578</v>
      </c>
      <c r="B25" s="50" t="s">
        <v>336</v>
      </c>
      <c r="C25" s="50" t="s">
        <v>2222</v>
      </c>
      <c r="D25" s="50">
        <v>2.1</v>
      </c>
      <c r="E25" s="50" t="s">
        <v>53</v>
      </c>
      <c r="G25" s="50" t="s">
        <v>138</v>
      </c>
      <c r="H25" s="50">
        <v>206</v>
      </c>
      <c r="I25" s="50" t="s">
        <v>2</v>
      </c>
      <c r="J25" s="50" t="s">
        <v>2</v>
      </c>
      <c r="K25" s="50">
        <v>49</v>
      </c>
      <c r="L25" s="50" t="s">
        <v>2</v>
      </c>
      <c r="M25" s="50" t="s">
        <v>2221</v>
      </c>
      <c r="N25" s="50" t="s">
        <v>2389</v>
      </c>
      <c r="O25" s="50" t="s">
        <v>191</v>
      </c>
      <c r="P25" s="50">
        <v>8</v>
      </c>
      <c r="Q25" s="53" t="s">
        <v>2710</v>
      </c>
      <c r="R25" s="50" t="s">
        <v>314</v>
      </c>
      <c r="T25" s="50" t="s">
        <v>34</v>
      </c>
      <c r="U25" s="50" t="s">
        <v>579</v>
      </c>
    </row>
    <row r="26" spans="1:21" s="50" customFormat="1" x14ac:dyDescent="0.25">
      <c r="A26" s="50" t="s">
        <v>578</v>
      </c>
      <c r="B26" s="50" t="s">
        <v>336</v>
      </c>
      <c r="C26" s="50" t="s">
        <v>2222</v>
      </c>
      <c r="D26" s="50">
        <v>2.1</v>
      </c>
      <c r="E26" s="50" t="s">
        <v>53</v>
      </c>
      <c r="G26" s="50" t="s">
        <v>138</v>
      </c>
      <c r="H26" s="50">
        <v>206</v>
      </c>
      <c r="I26" s="50" t="s">
        <v>2</v>
      </c>
      <c r="J26" s="50" t="s">
        <v>2</v>
      </c>
      <c r="K26" s="50">
        <v>49</v>
      </c>
      <c r="L26" s="50" t="s">
        <v>2</v>
      </c>
      <c r="M26" s="50" t="s">
        <v>2221</v>
      </c>
      <c r="N26" s="50" t="s">
        <v>2385</v>
      </c>
      <c r="O26" s="50" t="s">
        <v>191</v>
      </c>
      <c r="P26" s="50">
        <v>8</v>
      </c>
      <c r="Q26" s="66" t="s">
        <v>2710</v>
      </c>
      <c r="R26" s="50" t="s">
        <v>314</v>
      </c>
      <c r="T26" s="50" t="s">
        <v>34</v>
      </c>
      <c r="U26" s="50" t="s">
        <v>579</v>
      </c>
    </row>
    <row r="27" spans="1:21" s="50" customFormat="1" x14ac:dyDescent="0.25">
      <c r="A27" s="50" t="s">
        <v>1808</v>
      </c>
      <c r="B27" s="50" t="s">
        <v>423</v>
      </c>
      <c r="C27" s="50" t="s">
        <v>2222</v>
      </c>
      <c r="D27" s="50">
        <v>2.2999999999999998</v>
      </c>
      <c r="E27" s="50" t="s">
        <v>54</v>
      </c>
      <c r="G27" s="50" t="s">
        <v>106</v>
      </c>
      <c r="H27" s="50">
        <v>165</v>
      </c>
      <c r="I27" s="50" t="s">
        <v>2</v>
      </c>
      <c r="J27" s="50" t="s">
        <v>2</v>
      </c>
      <c r="K27" s="50" t="s">
        <v>2</v>
      </c>
      <c r="L27" s="50" t="s">
        <v>2</v>
      </c>
      <c r="M27" s="50" t="s">
        <v>2221</v>
      </c>
      <c r="N27" s="50" t="s">
        <v>188</v>
      </c>
      <c r="O27" s="50" t="s">
        <v>2472</v>
      </c>
      <c r="P27" s="53" t="s">
        <v>2566</v>
      </c>
      <c r="Q27" s="50" t="s">
        <v>2567</v>
      </c>
      <c r="R27" s="50" t="s">
        <v>2622</v>
      </c>
      <c r="S27" s="50" t="s">
        <v>2565</v>
      </c>
      <c r="T27" s="50" t="s">
        <v>35</v>
      </c>
      <c r="U27" s="50" t="s">
        <v>1807</v>
      </c>
    </row>
    <row r="28" spans="1:21" s="50" customFormat="1" x14ac:dyDescent="0.25">
      <c r="A28" s="50" t="s">
        <v>1850</v>
      </c>
      <c r="B28" s="50" t="s">
        <v>423</v>
      </c>
      <c r="C28" s="50" t="s">
        <v>2222</v>
      </c>
      <c r="D28" s="50">
        <v>2.2999999999999998</v>
      </c>
      <c r="E28" s="50" t="s">
        <v>53</v>
      </c>
      <c r="F28" s="50" t="s">
        <v>2953</v>
      </c>
      <c r="G28" s="50" t="s">
        <v>108</v>
      </c>
      <c r="H28" s="50">
        <v>191</v>
      </c>
      <c r="I28" s="50" t="s">
        <v>2</v>
      </c>
      <c r="J28" s="50">
        <v>33.1</v>
      </c>
      <c r="K28" s="50" t="s">
        <v>2</v>
      </c>
      <c r="L28" s="50" t="s">
        <v>2</v>
      </c>
      <c r="M28" s="50" t="s">
        <v>2221</v>
      </c>
      <c r="N28" s="50" t="s">
        <v>188</v>
      </c>
      <c r="O28" s="50" t="s">
        <v>2308</v>
      </c>
      <c r="P28" s="50">
        <v>7</v>
      </c>
      <c r="Q28" s="50" t="s">
        <v>142</v>
      </c>
      <c r="R28" s="50" t="s">
        <v>2622</v>
      </c>
      <c r="S28" s="50" t="s">
        <v>2613</v>
      </c>
      <c r="T28" s="50" t="s">
        <v>35</v>
      </c>
      <c r="U28" s="50" t="s">
        <v>1849</v>
      </c>
    </row>
    <row r="29" spans="1:21" s="50" customFormat="1" x14ac:dyDescent="0.25">
      <c r="A29" s="50" t="s">
        <v>1850</v>
      </c>
      <c r="B29" s="50" t="s">
        <v>423</v>
      </c>
      <c r="C29" s="50" t="s">
        <v>2222</v>
      </c>
      <c r="D29" s="50">
        <v>2.2999999999999998</v>
      </c>
      <c r="E29" s="50" t="s">
        <v>53</v>
      </c>
      <c r="G29" s="50" t="s">
        <v>108</v>
      </c>
      <c r="H29" s="50">
        <v>191</v>
      </c>
      <c r="I29" s="50" t="s">
        <v>2</v>
      </c>
      <c r="J29" s="50">
        <v>33.1</v>
      </c>
      <c r="K29" s="50" t="s">
        <v>2</v>
      </c>
      <c r="L29" s="50" t="s">
        <v>2</v>
      </c>
      <c r="M29" s="50" t="s">
        <v>2221</v>
      </c>
      <c r="N29" s="50" t="s">
        <v>188</v>
      </c>
      <c r="O29" s="50" t="s">
        <v>2473</v>
      </c>
      <c r="P29" s="50">
        <v>13</v>
      </c>
      <c r="Q29" s="50" t="s">
        <v>142</v>
      </c>
      <c r="R29" s="50" t="s">
        <v>2622</v>
      </c>
      <c r="S29" s="50" t="s">
        <v>2613</v>
      </c>
      <c r="T29" s="50" t="s">
        <v>35</v>
      </c>
      <c r="U29" s="50" t="s">
        <v>1849</v>
      </c>
    </row>
    <row r="30" spans="1:21" s="50" customFormat="1" x14ac:dyDescent="0.25">
      <c r="A30" s="50" t="s">
        <v>1846</v>
      </c>
      <c r="B30" s="50" t="s">
        <v>423</v>
      </c>
      <c r="C30" s="50" t="s">
        <v>2222</v>
      </c>
      <c r="D30" s="50">
        <v>2.2999999999999998</v>
      </c>
      <c r="E30" s="50" t="s">
        <v>53</v>
      </c>
      <c r="F30" s="50" t="s">
        <v>2930</v>
      </c>
      <c r="G30" s="50" t="s">
        <v>137</v>
      </c>
      <c r="H30" s="50">
        <v>198</v>
      </c>
      <c r="I30" s="50" t="s">
        <v>2</v>
      </c>
      <c r="J30" s="50">
        <v>43</v>
      </c>
      <c r="K30" s="50">
        <v>0</v>
      </c>
      <c r="L30" s="50" t="s">
        <v>2</v>
      </c>
      <c r="M30" s="50" t="s">
        <v>2617</v>
      </c>
      <c r="N30" s="50" t="s">
        <v>188</v>
      </c>
      <c r="O30" s="50" t="s">
        <v>2476</v>
      </c>
      <c r="P30" s="50">
        <v>14</v>
      </c>
      <c r="Q30" s="50" t="s">
        <v>142</v>
      </c>
      <c r="R30" s="50" t="s">
        <v>2622</v>
      </c>
      <c r="S30" s="50" t="s">
        <v>2613</v>
      </c>
      <c r="T30" s="50" t="s">
        <v>2369</v>
      </c>
      <c r="U30" s="52" t="s">
        <v>1845</v>
      </c>
    </row>
    <row r="31" spans="1:21" s="50" customFormat="1" x14ac:dyDescent="0.25">
      <c r="A31" s="50" t="s">
        <v>888</v>
      </c>
      <c r="B31" s="50" t="s">
        <v>336</v>
      </c>
      <c r="C31" s="50" t="s">
        <v>2222</v>
      </c>
      <c r="D31" s="50">
        <v>2.1</v>
      </c>
      <c r="E31" s="50" t="s">
        <v>53</v>
      </c>
      <c r="F31" s="50" t="s">
        <v>2782</v>
      </c>
      <c r="G31" s="50" t="s">
        <v>138</v>
      </c>
      <c r="H31" s="50">
        <v>100</v>
      </c>
      <c r="I31" s="50" t="s">
        <v>2</v>
      </c>
      <c r="J31" s="50">
        <v>34.1</v>
      </c>
      <c r="K31" s="50">
        <v>51</v>
      </c>
      <c r="L31" s="50">
        <v>79</v>
      </c>
      <c r="M31" s="50" t="s">
        <v>2221</v>
      </c>
      <c r="N31" s="50" t="s">
        <v>154</v>
      </c>
      <c r="O31" s="50" t="s">
        <v>2454</v>
      </c>
      <c r="P31" s="50">
        <v>5</v>
      </c>
      <c r="Q31" s="66" t="s">
        <v>2453</v>
      </c>
      <c r="R31" s="50" t="s">
        <v>314</v>
      </c>
      <c r="T31" s="50" t="s">
        <v>35</v>
      </c>
      <c r="U31" s="50" t="s">
        <v>887</v>
      </c>
    </row>
    <row r="32" spans="1:21" s="50" customFormat="1" x14ac:dyDescent="0.25">
      <c r="A32" s="50" t="s">
        <v>1869</v>
      </c>
      <c r="B32" s="50" t="s">
        <v>423</v>
      </c>
      <c r="C32" s="50" t="s">
        <v>2222</v>
      </c>
      <c r="D32" s="50">
        <v>2.2999999999999998</v>
      </c>
      <c r="E32" s="50" t="s">
        <v>53</v>
      </c>
      <c r="F32" s="55"/>
      <c r="G32" s="50" t="s">
        <v>108</v>
      </c>
      <c r="H32" s="50">
        <v>410</v>
      </c>
      <c r="I32" s="50" t="s">
        <v>2</v>
      </c>
      <c r="J32" s="50">
        <v>42.8</v>
      </c>
      <c r="K32" s="50">
        <v>0</v>
      </c>
      <c r="L32" s="50" t="s">
        <v>2</v>
      </c>
      <c r="M32" s="50" t="s">
        <v>2621</v>
      </c>
      <c r="N32" s="50" t="s">
        <v>188</v>
      </c>
      <c r="O32" s="50" t="s">
        <v>2477</v>
      </c>
      <c r="P32" s="50">
        <v>4</v>
      </c>
      <c r="Q32" s="50" t="s">
        <v>142</v>
      </c>
      <c r="R32" s="50" t="s">
        <v>2622</v>
      </c>
      <c r="S32" s="50" t="s">
        <v>2623</v>
      </c>
      <c r="T32" s="50" t="s">
        <v>104</v>
      </c>
      <c r="U32" s="50" t="s">
        <v>1868</v>
      </c>
    </row>
    <row r="33" spans="1:21" s="50" customFormat="1" x14ac:dyDescent="0.25">
      <c r="A33" s="50" t="s">
        <v>1869</v>
      </c>
      <c r="B33" s="50" t="s">
        <v>423</v>
      </c>
      <c r="C33" s="50" t="s">
        <v>2222</v>
      </c>
      <c r="D33" s="50">
        <v>2.2999999999999998</v>
      </c>
      <c r="E33" s="50" t="s">
        <v>53</v>
      </c>
      <c r="F33" s="55"/>
      <c r="G33" s="50" t="s">
        <v>108</v>
      </c>
      <c r="H33" s="50">
        <v>410</v>
      </c>
      <c r="I33" s="50" t="s">
        <v>2</v>
      </c>
      <c r="J33" s="50">
        <v>42.8</v>
      </c>
      <c r="K33" s="50">
        <v>0</v>
      </c>
      <c r="L33" s="50" t="s">
        <v>2</v>
      </c>
      <c r="M33" s="50" t="s">
        <v>2621</v>
      </c>
      <c r="N33" s="50" t="s">
        <v>188</v>
      </c>
      <c r="O33" s="50" t="s">
        <v>2343</v>
      </c>
      <c r="P33" s="51">
        <v>13</v>
      </c>
      <c r="Q33" s="50" t="s">
        <v>142</v>
      </c>
      <c r="R33" s="50" t="s">
        <v>2622</v>
      </c>
      <c r="S33" s="50" t="s">
        <v>2623</v>
      </c>
      <c r="T33" s="50" t="s">
        <v>104</v>
      </c>
      <c r="U33" s="50" t="s">
        <v>1868</v>
      </c>
    </row>
    <row r="34" spans="1:21" s="50" customFormat="1" x14ac:dyDescent="0.25">
      <c r="A34" s="50" t="s">
        <v>1869</v>
      </c>
      <c r="B34" s="50" t="s">
        <v>423</v>
      </c>
      <c r="C34" s="50" t="s">
        <v>2222</v>
      </c>
      <c r="D34" s="50">
        <v>2.2999999999999998</v>
      </c>
      <c r="E34" s="50" t="s">
        <v>53</v>
      </c>
      <c r="F34" s="55" t="s">
        <v>2929</v>
      </c>
      <c r="G34" s="50" t="s">
        <v>108</v>
      </c>
      <c r="H34" s="50">
        <v>410</v>
      </c>
      <c r="I34" s="50" t="s">
        <v>2</v>
      </c>
      <c r="J34" s="50">
        <v>42.8</v>
      </c>
      <c r="K34" s="50">
        <v>0</v>
      </c>
      <c r="L34" s="50" t="s">
        <v>2</v>
      </c>
      <c r="M34" s="50" t="s">
        <v>2621</v>
      </c>
      <c r="N34" s="50" t="s">
        <v>188</v>
      </c>
      <c r="O34" s="50" t="s">
        <v>2476</v>
      </c>
      <c r="P34" s="50">
        <v>14</v>
      </c>
      <c r="Q34" s="50" t="s">
        <v>142</v>
      </c>
      <c r="R34" s="50" t="s">
        <v>2622</v>
      </c>
      <c r="S34" s="50" t="s">
        <v>2623</v>
      </c>
      <c r="T34" s="50" t="s">
        <v>104</v>
      </c>
      <c r="U34" s="50" t="s">
        <v>1868</v>
      </c>
    </row>
    <row r="35" spans="1:21" s="50" customFormat="1" x14ac:dyDescent="0.25">
      <c r="A35" s="50" t="s">
        <v>1869</v>
      </c>
      <c r="B35" s="50" t="s">
        <v>423</v>
      </c>
      <c r="C35" s="50" t="s">
        <v>2222</v>
      </c>
      <c r="D35" s="50">
        <v>2.2999999999999998</v>
      </c>
      <c r="E35" s="50" t="s">
        <v>53</v>
      </c>
      <c r="F35" s="55"/>
      <c r="G35" s="50" t="s">
        <v>108</v>
      </c>
      <c r="H35" s="50">
        <v>410</v>
      </c>
      <c r="I35" s="50" t="s">
        <v>2</v>
      </c>
      <c r="J35" s="50">
        <v>42.8</v>
      </c>
      <c r="K35" s="50">
        <v>0</v>
      </c>
      <c r="L35" s="50" t="s">
        <v>2</v>
      </c>
      <c r="M35" s="50" t="s">
        <v>2621</v>
      </c>
      <c r="N35" s="50" t="s">
        <v>188</v>
      </c>
      <c r="O35" s="50" t="s">
        <v>2477</v>
      </c>
      <c r="P35" s="50">
        <v>4</v>
      </c>
      <c r="Q35" s="50" t="s">
        <v>142</v>
      </c>
      <c r="R35" s="50" t="s">
        <v>2622</v>
      </c>
      <c r="S35" s="50" t="s">
        <v>2624</v>
      </c>
      <c r="T35" s="50" t="s">
        <v>104</v>
      </c>
      <c r="U35" s="50" t="s">
        <v>1868</v>
      </c>
    </row>
    <row r="36" spans="1:21" s="50" customFormat="1" x14ac:dyDescent="0.25">
      <c r="A36" s="50" t="s">
        <v>1869</v>
      </c>
      <c r="B36" s="50" t="s">
        <v>423</v>
      </c>
      <c r="C36" s="50" t="s">
        <v>2222</v>
      </c>
      <c r="D36" s="50">
        <v>2.2999999999999998</v>
      </c>
      <c r="E36" s="50" t="s">
        <v>53</v>
      </c>
      <c r="F36" s="55"/>
      <c r="G36" s="50" t="s">
        <v>108</v>
      </c>
      <c r="H36" s="50">
        <v>410</v>
      </c>
      <c r="I36" s="50" t="s">
        <v>2</v>
      </c>
      <c r="J36" s="50">
        <v>42.8</v>
      </c>
      <c r="K36" s="50">
        <v>0</v>
      </c>
      <c r="L36" s="50" t="s">
        <v>2</v>
      </c>
      <c r="M36" s="50" t="s">
        <v>2621</v>
      </c>
      <c r="N36" s="50" t="s">
        <v>188</v>
      </c>
      <c r="O36" s="50" t="s">
        <v>2343</v>
      </c>
      <c r="P36" s="51">
        <v>13</v>
      </c>
      <c r="Q36" s="50" t="s">
        <v>142</v>
      </c>
      <c r="R36" s="50" t="s">
        <v>2622</v>
      </c>
      <c r="S36" s="50" t="s">
        <v>2624</v>
      </c>
      <c r="T36" s="50" t="s">
        <v>104</v>
      </c>
      <c r="U36" s="50" t="s">
        <v>1868</v>
      </c>
    </row>
    <row r="37" spans="1:21" s="50" customFormat="1" x14ac:dyDescent="0.25">
      <c r="A37" s="50" t="s">
        <v>1869</v>
      </c>
      <c r="B37" s="50" t="s">
        <v>423</v>
      </c>
      <c r="C37" s="50" t="s">
        <v>2222</v>
      </c>
      <c r="D37" s="50">
        <v>2.2999999999999998</v>
      </c>
      <c r="E37" s="50" t="s">
        <v>53</v>
      </c>
      <c r="F37" s="55"/>
      <c r="G37" s="50" t="s">
        <v>108</v>
      </c>
      <c r="H37" s="50">
        <v>410</v>
      </c>
      <c r="I37" s="50" t="s">
        <v>2</v>
      </c>
      <c r="J37" s="50">
        <v>42.8</v>
      </c>
      <c r="K37" s="50">
        <v>0</v>
      </c>
      <c r="L37" s="50" t="s">
        <v>2</v>
      </c>
      <c r="M37" s="50" t="s">
        <v>2621</v>
      </c>
      <c r="N37" s="50" t="s">
        <v>188</v>
      </c>
      <c r="O37" s="50" t="s">
        <v>2476</v>
      </c>
      <c r="P37" s="50">
        <v>14</v>
      </c>
      <c r="Q37" s="50" t="s">
        <v>142</v>
      </c>
      <c r="R37" s="50" t="s">
        <v>2622</v>
      </c>
      <c r="S37" s="50" t="s">
        <v>2624</v>
      </c>
      <c r="T37" s="50" t="s">
        <v>104</v>
      </c>
      <c r="U37" s="50" t="s">
        <v>1868</v>
      </c>
    </row>
    <row r="38" spans="1:21" s="50" customFormat="1" x14ac:dyDescent="0.25">
      <c r="A38" s="50" t="s">
        <v>915</v>
      </c>
      <c r="B38" s="50" t="s">
        <v>336</v>
      </c>
      <c r="C38" s="50" t="s">
        <v>2222</v>
      </c>
      <c r="D38" s="50">
        <v>2.2999999999999998</v>
      </c>
      <c r="E38" s="50" t="s">
        <v>53</v>
      </c>
      <c r="F38" s="48" t="s">
        <v>2954</v>
      </c>
      <c r="G38" s="50" t="s">
        <v>137</v>
      </c>
      <c r="H38" s="50">
        <v>450</v>
      </c>
      <c r="I38" s="50" t="s">
        <v>2887</v>
      </c>
      <c r="J38" s="50">
        <v>31.2</v>
      </c>
      <c r="K38" s="50">
        <v>26</v>
      </c>
      <c r="L38" s="50">
        <v>90</v>
      </c>
      <c r="M38" s="50" t="s">
        <v>2221</v>
      </c>
      <c r="N38" s="50" t="s">
        <v>188</v>
      </c>
      <c r="O38" s="50" t="s">
        <v>2348</v>
      </c>
      <c r="P38" s="50">
        <v>8</v>
      </c>
      <c r="Q38" s="50" t="s">
        <v>142</v>
      </c>
      <c r="R38" s="50" t="s">
        <v>2622</v>
      </c>
      <c r="S38" s="50" t="s">
        <v>2579</v>
      </c>
      <c r="T38" s="50" t="s">
        <v>35</v>
      </c>
      <c r="U38" s="50" t="s">
        <v>914</v>
      </c>
    </row>
    <row r="39" spans="1:21" s="50" customFormat="1" x14ac:dyDescent="0.25">
      <c r="A39" s="50" t="s">
        <v>915</v>
      </c>
      <c r="B39" s="50" t="s">
        <v>336</v>
      </c>
      <c r="C39" s="50" t="s">
        <v>2222</v>
      </c>
      <c r="D39" s="50">
        <v>2.2999999999999998</v>
      </c>
      <c r="E39" s="50" t="s">
        <v>53</v>
      </c>
      <c r="G39" s="50" t="s">
        <v>137</v>
      </c>
      <c r="H39" s="50">
        <v>450</v>
      </c>
      <c r="I39" s="50" t="s">
        <v>2887</v>
      </c>
      <c r="J39" s="50">
        <v>31.2</v>
      </c>
      <c r="K39" s="50">
        <v>26</v>
      </c>
      <c r="L39" s="50">
        <v>90</v>
      </c>
      <c r="M39" s="50" t="s">
        <v>2221</v>
      </c>
      <c r="N39" s="50" t="s">
        <v>188</v>
      </c>
      <c r="O39" s="50" t="s">
        <v>2349</v>
      </c>
      <c r="P39" s="50">
        <v>22</v>
      </c>
      <c r="Q39" s="50" t="s">
        <v>142</v>
      </c>
      <c r="R39" s="50" t="s">
        <v>2622</v>
      </c>
      <c r="S39" s="50" t="s">
        <v>2579</v>
      </c>
      <c r="T39" s="50" t="s">
        <v>35</v>
      </c>
      <c r="U39" s="50" t="s">
        <v>914</v>
      </c>
    </row>
    <row r="40" spans="1:21" s="50" customFormat="1" x14ac:dyDescent="0.25">
      <c r="A40" s="50" t="s">
        <v>929</v>
      </c>
      <c r="B40" s="50" t="s">
        <v>336</v>
      </c>
      <c r="C40" s="50" t="s">
        <v>2222</v>
      </c>
      <c r="D40" s="50">
        <v>2.2999999999999998</v>
      </c>
      <c r="E40" s="50" t="s">
        <v>54</v>
      </c>
      <c r="F40" s="50" t="s">
        <v>2932</v>
      </c>
      <c r="G40" s="50" t="s">
        <v>138</v>
      </c>
      <c r="H40" s="50">
        <v>130</v>
      </c>
      <c r="I40" s="50" t="s">
        <v>2</v>
      </c>
      <c r="J40" s="50">
        <v>30.1</v>
      </c>
      <c r="K40" s="50">
        <v>0</v>
      </c>
      <c r="L40" s="50">
        <v>32</v>
      </c>
      <c r="M40" s="50" t="s">
        <v>2221</v>
      </c>
      <c r="N40" s="50" t="s">
        <v>188</v>
      </c>
      <c r="O40" s="50" t="s">
        <v>294</v>
      </c>
      <c r="P40" s="50">
        <v>20</v>
      </c>
      <c r="Q40" s="50" t="s">
        <v>142</v>
      </c>
      <c r="S40" s="50" t="s">
        <v>2579</v>
      </c>
      <c r="T40" s="50" t="s">
        <v>35</v>
      </c>
      <c r="U40" s="50" t="s">
        <v>928</v>
      </c>
    </row>
    <row r="41" spans="1:21" s="50" customFormat="1" x14ac:dyDescent="0.25">
      <c r="A41" s="50" t="s">
        <v>1892</v>
      </c>
      <c r="B41" s="50" t="s">
        <v>423</v>
      </c>
      <c r="C41" s="50" t="s">
        <v>2222</v>
      </c>
      <c r="D41" s="50">
        <v>2.2999999999999998</v>
      </c>
      <c r="E41" s="50" t="s">
        <v>53</v>
      </c>
      <c r="F41" s="55" t="s">
        <v>2933</v>
      </c>
      <c r="G41" s="55" t="s">
        <v>108</v>
      </c>
      <c r="H41" s="50">
        <v>586</v>
      </c>
      <c r="I41" s="50" t="s">
        <v>2640</v>
      </c>
      <c r="J41" s="50">
        <v>38.1</v>
      </c>
      <c r="K41" s="50">
        <v>0</v>
      </c>
      <c r="L41" s="50" t="s">
        <v>2</v>
      </c>
      <c r="M41" s="50" t="s">
        <v>2685</v>
      </c>
      <c r="N41" s="50" t="s">
        <v>188</v>
      </c>
      <c r="O41" s="50" t="s">
        <v>2310</v>
      </c>
      <c r="P41" s="50">
        <v>14</v>
      </c>
      <c r="Q41" s="50" t="s">
        <v>142</v>
      </c>
      <c r="R41" s="50" t="s">
        <v>2622</v>
      </c>
      <c r="S41" s="50" t="s">
        <v>2623</v>
      </c>
      <c r="T41" s="50" t="s">
        <v>33</v>
      </c>
      <c r="U41" s="50" t="s">
        <v>1891</v>
      </c>
    </row>
    <row r="42" spans="1:21" s="50" customFormat="1" x14ac:dyDescent="0.25">
      <c r="A42" s="50" t="s">
        <v>615</v>
      </c>
      <c r="B42" s="50" t="s">
        <v>336</v>
      </c>
      <c r="C42" s="50" t="s">
        <v>2222</v>
      </c>
      <c r="D42" s="50">
        <v>2.1</v>
      </c>
      <c r="E42" s="50" t="s">
        <v>53</v>
      </c>
      <c r="F42" s="54" t="s">
        <v>2529</v>
      </c>
      <c r="G42" s="50" t="s">
        <v>138</v>
      </c>
      <c r="H42" s="50">
        <v>149</v>
      </c>
      <c r="I42" s="50" t="s">
        <v>2</v>
      </c>
      <c r="J42" s="50">
        <v>33.9</v>
      </c>
      <c r="K42" s="50">
        <v>33</v>
      </c>
      <c r="L42" s="50">
        <v>39</v>
      </c>
      <c r="M42" s="50" t="s">
        <v>2501</v>
      </c>
      <c r="N42" s="50" t="s">
        <v>2225</v>
      </c>
      <c r="O42" s="50" t="s">
        <v>180</v>
      </c>
      <c r="P42" s="50">
        <v>8</v>
      </c>
      <c r="Q42" s="50" t="s">
        <v>2226</v>
      </c>
      <c r="R42" s="50" t="s">
        <v>314</v>
      </c>
      <c r="T42" s="50" t="s">
        <v>104</v>
      </c>
      <c r="U42" s="50" t="s">
        <v>614</v>
      </c>
    </row>
    <row r="43" spans="1:21" s="50" customFormat="1" x14ac:dyDescent="0.25">
      <c r="A43" s="50" t="s">
        <v>2448</v>
      </c>
      <c r="B43" s="50" t="s">
        <v>2441</v>
      </c>
      <c r="C43" s="50" t="s">
        <v>2222</v>
      </c>
      <c r="D43" s="50">
        <v>2.1</v>
      </c>
      <c r="E43" s="50" t="s">
        <v>53</v>
      </c>
      <c r="F43" s="50" t="s">
        <v>2811</v>
      </c>
      <c r="G43" s="50" t="s">
        <v>137</v>
      </c>
      <c r="H43" s="50">
        <v>323</v>
      </c>
      <c r="I43" s="50" t="s">
        <v>2</v>
      </c>
      <c r="J43" s="50">
        <v>32.1</v>
      </c>
      <c r="K43" s="50">
        <v>10</v>
      </c>
      <c r="L43" s="50">
        <v>57</v>
      </c>
      <c r="M43" s="50" t="s">
        <v>2223</v>
      </c>
      <c r="N43" s="50" t="s">
        <v>162</v>
      </c>
      <c r="O43" s="50" t="s">
        <v>2464</v>
      </c>
      <c r="P43" s="50" t="s">
        <v>2</v>
      </c>
      <c r="Q43" s="50" t="s">
        <v>2</v>
      </c>
      <c r="R43" s="50" t="s">
        <v>2281</v>
      </c>
      <c r="T43" s="50" t="s">
        <v>32</v>
      </c>
      <c r="U43" s="50" t="s">
        <v>2451</v>
      </c>
    </row>
    <row r="44" spans="1:21" s="50" customFormat="1" x14ac:dyDescent="0.25">
      <c r="A44" s="50" t="s">
        <v>2448</v>
      </c>
      <c r="B44" s="50" t="s">
        <v>2441</v>
      </c>
      <c r="C44" s="50" t="s">
        <v>2222</v>
      </c>
      <c r="D44" s="50">
        <v>2.1</v>
      </c>
      <c r="E44" s="50" t="s">
        <v>53</v>
      </c>
      <c r="G44" s="50" t="s">
        <v>137</v>
      </c>
      <c r="H44" s="50">
        <v>323</v>
      </c>
      <c r="I44" s="50" t="s">
        <v>2</v>
      </c>
      <c r="J44" s="50">
        <v>32.1</v>
      </c>
      <c r="K44" s="50">
        <v>10</v>
      </c>
      <c r="L44" s="50">
        <v>57</v>
      </c>
      <c r="M44" s="50" t="s">
        <v>2223</v>
      </c>
      <c r="N44" s="50" t="s">
        <v>154</v>
      </c>
      <c r="O44" s="50" t="s">
        <v>2464</v>
      </c>
      <c r="P44" s="50" t="s">
        <v>2</v>
      </c>
      <c r="Q44" s="50" t="s">
        <v>2</v>
      </c>
      <c r="R44" s="50" t="s">
        <v>2281</v>
      </c>
      <c r="T44" s="50" t="s">
        <v>32</v>
      </c>
      <c r="U44" s="50" t="s">
        <v>2451</v>
      </c>
    </row>
    <row r="45" spans="1:21" s="50" customFormat="1" x14ac:dyDescent="0.25">
      <c r="A45" s="50" t="s">
        <v>2813</v>
      </c>
      <c r="B45" s="50" t="s">
        <v>2441</v>
      </c>
      <c r="C45" s="50" t="s">
        <v>2222</v>
      </c>
      <c r="D45" s="50">
        <v>2.1</v>
      </c>
      <c r="E45" s="50" t="s">
        <v>53</v>
      </c>
      <c r="F45" s="50" t="s">
        <v>2814</v>
      </c>
      <c r="G45" s="50" t="s">
        <v>137</v>
      </c>
      <c r="H45" s="50">
        <v>351</v>
      </c>
      <c r="I45" s="50" t="s">
        <v>2</v>
      </c>
      <c r="J45" s="50" t="s">
        <v>2</v>
      </c>
      <c r="K45" s="50" t="s">
        <v>2</v>
      </c>
      <c r="L45" s="50" t="s">
        <v>2</v>
      </c>
      <c r="M45" s="50" t="s">
        <v>2223</v>
      </c>
      <c r="N45" s="50" t="s">
        <v>157</v>
      </c>
      <c r="O45" s="50" t="s">
        <v>2464</v>
      </c>
      <c r="P45" s="50">
        <v>4</v>
      </c>
      <c r="Q45" s="50">
        <v>1</v>
      </c>
      <c r="R45" s="50" t="s">
        <v>2281</v>
      </c>
      <c r="T45" s="50" t="s">
        <v>32</v>
      </c>
      <c r="U45" s="55" t="s">
        <v>2452</v>
      </c>
    </row>
    <row r="46" spans="1:21" s="50" customFormat="1" x14ac:dyDescent="0.25">
      <c r="A46" s="50" t="s">
        <v>1421</v>
      </c>
      <c r="B46" s="50" t="s">
        <v>423</v>
      </c>
      <c r="C46" s="50" t="s">
        <v>2222</v>
      </c>
      <c r="D46" s="50">
        <v>2.2000000000000002</v>
      </c>
      <c r="E46" s="50" t="s">
        <v>53</v>
      </c>
      <c r="F46" s="51"/>
      <c r="G46" s="50" t="s">
        <v>106</v>
      </c>
      <c r="H46" s="50">
        <v>105</v>
      </c>
      <c r="I46" s="50" t="s">
        <v>2803</v>
      </c>
      <c r="J46" s="50">
        <v>33.200000000000003</v>
      </c>
      <c r="K46" s="50">
        <v>0</v>
      </c>
      <c r="L46" s="50" t="s">
        <v>2</v>
      </c>
      <c r="M46" s="50" t="s">
        <v>2804</v>
      </c>
      <c r="N46" s="50" t="s">
        <v>2805</v>
      </c>
      <c r="O46" s="50" t="s">
        <v>2273</v>
      </c>
      <c r="P46" s="50">
        <v>11</v>
      </c>
      <c r="Q46" s="53" t="s">
        <v>2382</v>
      </c>
      <c r="R46" s="50" t="s">
        <v>2282</v>
      </c>
      <c r="T46" s="50" t="s">
        <v>35</v>
      </c>
      <c r="U46" s="50" t="s">
        <v>1420</v>
      </c>
    </row>
    <row r="47" spans="1:21" s="50" customFormat="1" x14ac:dyDescent="0.25">
      <c r="A47" s="50" t="s">
        <v>1035</v>
      </c>
      <c r="B47" s="50" t="s">
        <v>336</v>
      </c>
      <c r="C47" s="50" t="s">
        <v>2222</v>
      </c>
      <c r="D47" s="50">
        <v>2.2999999999999998</v>
      </c>
      <c r="E47" s="50" t="s">
        <v>53</v>
      </c>
      <c r="F47" s="55" t="s">
        <v>2935</v>
      </c>
      <c r="G47" s="50" t="s">
        <v>108</v>
      </c>
      <c r="H47" s="50">
        <v>1025</v>
      </c>
      <c r="I47" s="50" t="s">
        <v>2909</v>
      </c>
      <c r="J47" s="50" t="s">
        <v>2</v>
      </c>
      <c r="K47" s="50">
        <v>0</v>
      </c>
      <c r="L47" s="50" t="s">
        <v>2</v>
      </c>
      <c r="M47" s="50" t="s">
        <v>2221</v>
      </c>
      <c r="N47" s="50" t="s">
        <v>188</v>
      </c>
      <c r="O47" s="50" t="s">
        <v>313</v>
      </c>
      <c r="P47" s="50">
        <v>36</v>
      </c>
      <c r="Q47" s="50">
        <v>50</v>
      </c>
      <c r="R47" s="50" t="s">
        <v>2622</v>
      </c>
      <c r="S47" s="50" t="s">
        <v>2579</v>
      </c>
      <c r="T47" s="50" t="s">
        <v>34</v>
      </c>
      <c r="U47" s="50" t="s">
        <v>1034</v>
      </c>
    </row>
    <row r="48" spans="1:21" s="50" customFormat="1" x14ac:dyDescent="0.25">
      <c r="A48" s="50" t="s">
        <v>1037</v>
      </c>
      <c r="B48" s="50" t="s">
        <v>336</v>
      </c>
      <c r="C48" s="50" t="s">
        <v>2222</v>
      </c>
      <c r="D48" s="50">
        <v>2.2999999999999998</v>
      </c>
      <c r="E48" s="50" t="s">
        <v>53</v>
      </c>
      <c r="F48" s="55" t="s">
        <v>2946</v>
      </c>
      <c r="G48" s="50" t="s">
        <v>108</v>
      </c>
      <c r="H48" s="50">
        <v>518</v>
      </c>
      <c r="I48" s="50" t="s">
        <v>2909</v>
      </c>
      <c r="J48" s="50">
        <v>33</v>
      </c>
      <c r="K48" s="50">
        <v>0</v>
      </c>
      <c r="L48" s="50" t="s">
        <v>2</v>
      </c>
      <c r="M48" s="50" t="s">
        <v>2221</v>
      </c>
      <c r="N48" s="50" t="s">
        <v>188</v>
      </c>
      <c r="O48" s="50" t="s">
        <v>313</v>
      </c>
      <c r="P48" s="50">
        <v>36</v>
      </c>
      <c r="Q48" s="50" t="s">
        <v>142</v>
      </c>
      <c r="R48" s="50" t="s">
        <v>2622</v>
      </c>
      <c r="S48" s="50" t="s">
        <v>2579</v>
      </c>
      <c r="T48" s="50" t="s">
        <v>34</v>
      </c>
      <c r="U48" s="50" t="s">
        <v>1036</v>
      </c>
    </row>
    <row r="49" spans="1:21" s="50" customFormat="1" x14ac:dyDescent="0.25">
      <c r="A49" s="50" t="s">
        <v>1077</v>
      </c>
      <c r="B49" s="50" t="s">
        <v>336</v>
      </c>
      <c r="C49" s="50" t="s">
        <v>2222</v>
      </c>
      <c r="D49" s="50">
        <v>2.2999999999999998</v>
      </c>
      <c r="E49" s="50" t="s">
        <v>53</v>
      </c>
      <c r="F49" s="50" t="s">
        <v>2941</v>
      </c>
      <c r="G49" s="50" t="s">
        <v>137</v>
      </c>
      <c r="H49" s="50">
        <v>1166</v>
      </c>
      <c r="I49" s="50" t="s">
        <v>2576</v>
      </c>
      <c r="J49" s="50">
        <v>23.8</v>
      </c>
      <c r="K49" s="50">
        <v>40</v>
      </c>
      <c r="L49" s="50">
        <v>87</v>
      </c>
      <c r="M49" s="50" t="s">
        <v>2221</v>
      </c>
      <c r="N49" s="50" t="s">
        <v>188</v>
      </c>
      <c r="O49" s="50" t="s">
        <v>294</v>
      </c>
      <c r="P49" s="50">
        <v>20</v>
      </c>
      <c r="Q49" s="71" t="s">
        <v>2578</v>
      </c>
      <c r="R49" s="50" t="s">
        <v>2786</v>
      </c>
      <c r="S49" s="50" t="s">
        <v>2579</v>
      </c>
      <c r="T49" s="50" t="s">
        <v>35</v>
      </c>
      <c r="U49" s="50" t="s">
        <v>1076</v>
      </c>
    </row>
    <row r="50" spans="1:21" s="50" customFormat="1" x14ac:dyDescent="0.25">
      <c r="A50" s="50" t="s">
        <v>1077</v>
      </c>
      <c r="B50" s="50" t="s">
        <v>336</v>
      </c>
      <c r="C50" s="50" t="s">
        <v>2222</v>
      </c>
      <c r="D50" s="50">
        <v>2.2999999999999998</v>
      </c>
      <c r="E50" s="50" t="s">
        <v>53</v>
      </c>
      <c r="G50" s="50" t="s">
        <v>137</v>
      </c>
      <c r="H50" s="50">
        <v>1166</v>
      </c>
      <c r="I50" s="50" t="s">
        <v>2576</v>
      </c>
      <c r="J50" s="50">
        <v>23.8</v>
      </c>
      <c r="K50" s="50">
        <v>40</v>
      </c>
      <c r="L50" s="50">
        <v>87</v>
      </c>
      <c r="M50" s="50" t="s">
        <v>2221</v>
      </c>
      <c r="N50" s="50" t="s">
        <v>188</v>
      </c>
      <c r="O50" s="50" t="s">
        <v>2496</v>
      </c>
      <c r="P50" s="50">
        <v>27</v>
      </c>
      <c r="Q50" s="50" t="s">
        <v>2577</v>
      </c>
      <c r="R50" s="50" t="s">
        <v>2786</v>
      </c>
      <c r="S50" s="50" t="s">
        <v>2579</v>
      </c>
      <c r="T50" s="50" t="s">
        <v>35</v>
      </c>
      <c r="U50" s="50" t="s">
        <v>1076</v>
      </c>
    </row>
    <row r="51" spans="1:21" s="50" customFormat="1" x14ac:dyDescent="0.25">
      <c r="A51" s="50" t="s">
        <v>1081</v>
      </c>
      <c r="B51" s="50" t="s">
        <v>336</v>
      </c>
      <c r="C51" s="50" t="s">
        <v>2222</v>
      </c>
      <c r="D51" s="50">
        <v>2.2999999999999998</v>
      </c>
      <c r="E51" s="50" t="s">
        <v>53</v>
      </c>
      <c r="F51" s="50" t="s">
        <v>2941</v>
      </c>
      <c r="G51" s="50" t="s">
        <v>137</v>
      </c>
      <c r="H51" s="50">
        <v>465</v>
      </c>
      <c r="I51" s="50" t="s">
        <v>2580</v>
      </c>
      <c r="J51" s="50">
        <v>29.2</v>
      </c>
      <c r="K51" s="50">
        <v>100</v>
      </c>
      <c r="L51" s="50">
        <v>89</v>
      </c>
      <c r="M51" s="50" t="s">
        <v>2221</v>
      </c>
      <c r="N51" s="50" t="s">
        <v>188</v>
      </c>
      <c r="O51" s="50" t="s">
        <v>294</v>
      </c>
      <c r="P51" s="50">
        <v>20</v>
      </c>
      <c r="Q51" s="50">
        <v>8</v>
      </c>
      <c r="R51" s="50" t="s">
        <v>2622</v>
      </c>
      <c r="S51" s="50" t="s">
        <v>2579</v>
      </c>
      <c r="T51" s="50" t="s">
        <v>35</v>
      </c>
      <c r="U51" s="50" t="s">
        <v>1076</v>
      </c>
    </row>
    <row r="52" spans="1:21" s="50" customFormat="1" x14ac:dyDescent="0.25">
      <c r="A52" s="50" t="s">
        <v>1081</v>
      </c>
      <c r="B52" s="50" t="s">
        <v>336</v>
      </c>
      <c r="C52" s="50" t="s">
        <v>2222</v>
      </c>
      <c r="D52" s="50">
        <v>2.2999999999999998</v>
      </c>
      <c r="E52" s="50" t="s">
        <v>53</v>
      </c>
      <c r="G52" s="50" t="s">
        <v>137</v>
      </c>
      <c r="H52" s="50">
        <v>465</v>
      </c>
      <c r="I52" s="50" t="s">
        <v>2580</v>
      </c>
      <c r="J52" s="50">
        <v>29.2</v>
      </c>
      <c r="K52" s="50">
        <v>100</v>
      </c>
      <c r="L52" s="50">
        <v>89</v>
      </c>
      <c r="M52" s="50" t="s">
        <v>2221</v>
      </c>
      <c r="N52" s="50" t="s">
        <v>188</v>
      </c>
      <c r="O52" s="50" t="s">
        <v>2496</v>
      </c>
      <c r="P52" s="50">
        <v>27</v>
      </c>
      <c r="Q52" s="50">
        <v>85</v>
      </c>
      <c r="R52" s="50" t="s">
        <v>2622</v>
      </c>
      <c r="S52" s="50" t="s">
        <v>2579</v>
      </c>
      <c r="T52" s="50" t="s">
        <v>35</v>
      </c>
      <c r="U52" s="50" t="s">
        <v>1076</v>
      </c>
    </row>
    <row r="53" spans="1:21" s="50" customFormat="1" x14ac:dyDescent="0.25">
      <c r="A53" s="50" t="s">
        <v>2575</v>
      </c>
      <c r="B53" s="50" t="s">
        <v>336</v>
      </c>
      <c r="C53" s="50" t="s">
        <v>2222</v>
      </c>
      <c r="D53" s="50">
        <v>2.2999999999999998</v>
      </c>
      <c r="E53" s="50" t="s">
        <v>53</v>
      </c>
      <c r="F53" s="50" t="s">
        <v>2943</v>
      </c>
      <c r="G53" s="50" t="s">
        <v>137</v>
      </c>
      <c r="H53" s="50">
        <v>1166</v>
      </c>
      <c r="I53" s="50" t="s">
        <v>2785</v>
      </c>
      <c r="J53" s="50">
        <v>26</v>
      </c>
      <c r="K53" s="50">
        <v>60</v>
      </c>
      <c r="L53" s="50">
        <v>91</v>
      </c>
      <c r="M53" s="50" t="s">
        <v>2221</v>
      </c>
      <c r="N53" s="50" t="s">
        <v>188</v>
      </c>
      <c r="O53" s="50" t="s">
        <v>2496</v>
      </c>
      <c r="P53" s="50">
        <v>27</v>
      </c>
      <c r="Q53" s="50" t="s">
        <v>142</v>
      </c>
      <c r="R53" s="50" t="s">
        <v>2786</v>
      </c>
      <c r="S53" s="50" t="s">
        <v>2579</v>
      </c>
      <c r="T53" s="50" t="s">
        <v>35</v>
      </c>
      <c r="U53" s="50" t="s">
        <v>1080</v>
      </c>
    </row>
    <row r="54" spans="1:21" s="50" customFormat="1" x14ac:dyDescent="0.25">
      <c r="A54" s="50" t="s">
        <v>662</v>
      </c>
      <c r="B54" s="50" t="s">
        <v>336</v>
      </c>
      <c r="C54" s="50" t="s">
        <v>2222</v>
      </c>
      <c r="D54" s="50">
        <v>2.1</v>
      </c>
      <c r="E54" s="50" t="s">
        <v>53</v>
      </c>
      <c r="F54" s="54" t="s">
        <v>2955</v>
      </c>
      <c r="G54" s="50" t="s">
        <v>138</v>
      </c>
      <c r="H54" s="50">
        <v>100</v>
      </c>
      <c r="I54" s="50" t="s">
        <v>2</v>
      </c>
      <c r="J54" s="50" t="s">
        <v>2</v>
      </c>
      <c r="K54" s="50">
        <v>25</v>
      </c>
      <c r="L54" s="50" t="s">
        <v>2</v>
      </c>
      <c r="M54" s="50" t="s">
        <v>2830</v>
      </c>
      <c r="N54" s="50" t="s">
        <v>182</v>
      </c>
      <c r="O54" s="50" t="s">
        <v>189</v>
      </c>
      <c r="P54" s="50">
        <v>6</v>
      </c>
      <c r="Q54" s="53" t="s">
        <v>2384</v>
      </c>
      <c r="R54" s="50" t="s">
        <v>314</v>
      </c>
      <c r="T54" s="50" t="s">
        <v>35</v>
      </c>
      <c r="U54" s="50" t="s">
        <v>661</v>
      </c>
    </row>
    <row r="55" spans="1:21" s="50" customFormat="1" x14ac:dyDescent="0.25">
      <c r="A55" s="50" t="s">
        <v>662</v>
      </c>
      <c r="B55" s="50" t="s">
        <v>336</v>
      </c>
      <c r="C55" s="50" t="s">
        <v>2222</v>
      </c>
      <c r="D55" s="50">
        <v>2.1</v>
      </c>
      <c r="E55" s="50" t="s">
        <v>53</v>
      </c>
      <c r="F55" s="54"/>
      <c r="G55" s="50" t="s">
        <v>138</v>
      </c>
      <c r="H55" s="50">
        <v>100</v>
      </c>
      <c r="I55" s="50" t="s">
        <v>2</v>
      </c>
      <c r="J55" s="50" t="s">
        <v>2</v>
      </c>
      <c r="K55" s="50">
        <v>25</v>
      </c>
      <c r="L55" s="50" t="s">
        <v>2</v>
      </c>
      <c r="M55" s="50" t="s">
        <v>2830</v>
      </c>
      <c r="N55" s="50" t="s">
        <v>2224</v>
      </c>
      <c r="O55" s="50" t="s">
        <v>189</v>
      </c>
      <c r="P55" s="50">
        <v>3</v>
      </c>
      <c r="Q55" s="50">
        <v>2</v>
      </c>
      <c r="R55" s="50" t="s">
        <v>314</v>
      </c>
      <c r="T55" s="50" t="s">
        <v>35</v>
      </c>
      <c r="U55" s="50" t="s">
        <v>661</v>
      </c>
    </row>
    <row r="56" spans="1:21" s="50" customFormat="1" ht="15.75" customHeight="1" x14ac:dyDescent="0.25">
      <c r="A56" s="50" t="s">
        <v>663</v>
      </c>
      <c r="B56" s="50" t="s">
        <v>336</v>
      </c>
      <c r="C56" s="50" t="s">
        <v>2222</v>
      </c>
      <c r="D56" s="50">
        <v>2.1</v>
      </c>
      <c r="E56" s="50" t="s">
        <v>53</v>
      </c>
      <c r="F56" s="54" t="s">
        <v>2956</v>
      </c>
      <c r="G56" s="50" t="s">
        <v>138</v>
      </c>
      <c r="H56" s="50">
        <v>180</v>
      </c>
      <c r="I56" s="50" t="s">
        <v>2</v>
      </c>
      <c r="J56" s="50">
        <v>34.5</v>
      </c>
      <c r="K56" s="50">
        <v>41</v>
      </c>
      <c r="L56" s="50">
        <v>52</v>
      </c>
      <c r="M56" s="50" t="s">
        <v>2830</v>
      </c>
      <c r="N56" s="50" t="s">
        <v>182</v>
      </c>
      <c r="O56" s="50" t="s">
        <v>189</v>
      </c>
      <c r="P56" s="50">
        <v>6</v>
      </c>
      <c r="Q56" s="50">
        <v>3</v>
      </c>
      <c r="R56" s="50" t="s">
        <v>314</v>
      </c>
      <c r="T56" s="50" t="s">
        <v>35</v>
      </c>
      <c r="U56" s="50" t="s">
        <v>664</v>
      </c>
    </row>
    <row r="57" spans="1:21" s="50" customFormat="1" x14ac:dyDescent="0.25">
      <c r="A57" s="50" t="s">
        <v>663</v>
      </c>
      <c r="B57" s="50" t="s">
        <v>336</v>
      </c>
      <c r="C57" s="50" t="s">
        <v>2222</v>
      </c>
      <c r="D57" s="50">
        <v>2.1</v>
      </c>
      <c r="E57" s="50" t="s">
        <v>53</v>
      </c>
      <c r="F57" s="54"/>
      <c r="G57" s="50" t="s">
        <v>138</v>
      </c>
      <c r="H57" s="50">
        <v>180</v>
      </c>
      <c r="I57" s="50" t="s">
        <v>2</v>
      </c>
      <c r="J57" s="50">
        <v>34.5</v>
      </c>
      <c r="K57" s="50">
        <v>41</v>
      </c>
      <c r="L57" s="50">
        <v>52</v>
      </c>
      <c r="M57" s="50" t="s">
        <v>2830</v>
      </c>
      <c r="N57" s="50" t="s">
        <v>2224</v>
      </c>
      <c r="O57" s="50" t="s">
        <v>189</v>
      </c>
      <c r="P57" s="50">
        <v>3</v>
      </c>
      <c r="Q57" s="50">
        <v>2</v>
      </c>
      <c r="R57" s="50" t="s">
        <v>314</v>
      </c>
      <c r="T57" s="50" t="s">
        <v>35</v>
      </c>
      <c r="U57" s="50" t="s">
        <v>664</v>
      </c>
    </row>
    <row r="58" spans="1:21" s="50" customFormat="1" x14ac:dyDescent="0.25">
      <c r="A58" s="50" t="s">
        <v>1137</v>
      </c>
      <c r="B58" s="50" t="s">
        <v>336</v>
      </c>
      <c r="C58" s="50" t="s">
        <v>2222</v>
      </c>
      <c r="D58" s="50">
        <v>2.2999999999999998</v>
      </c>
      <c r="E58" s="50" t="s">
        <v>53</v>
      </c>
      <c r="F58" s="50" t="s">
        <v>2918</v>
      </c>
      <c r="G58" s="50" t="s">
        <v>108</v>
      </c>
      <c r="H58" s="50">
        <v>113</v>
      </c>
      <c r="I58" s="50" t="s">
        <v>2</v>
      </c>
      <c r="J58" s="50">
        <v>43</v>
      </c>
      <c r="K58" s="50">
        <v>0</v>
      </c>
      <c r="L58" s="50" t="s">
        <v>2</v>
      </c>
      <c r="M58" s="50" t="s">
        <v>2919</v>
      </c>
      <c r="N58" s="50" t="s">
        <v>188</v>
      </c>
      <c r="O58" s="50" t="s">
        <v>2477</v>
      </c>
      <c r="P58" s="50">
        <v>4</v>
      </c>
      <c r="Q58" s="50" t="s">
        <v>142</v>
      </c>
      <c r="R58" s="50" t="s">
        <v>2622</v>
      </c>
      <c r="S58" s="50" t="s">
        <v>2623</v>
      </c>
      <c r="T58" s="50" t="s">
        <v>35</v>
      </c>
      <c r="U58" s="50" t="s">
        <v>1136</v>
      </c>
    </row>
    <row r="59" spans="1:21" s="50" customFormat="1" x14ac:dyDescent="0.25">
      <c r="A59" s="50" t="s">
        <v>1137</v>
      </c>
      <c r="B59" s="50" t="s">
        <v>336</v>
      </c>
      <c r="C59" s="50" t="s">
        <v>2222</v>
      </c>
      <c r="D59" s="50">
        <v>2.2999999999999998</v>
      </c>
      <c r="E59" s="50" t="s">
        <v>53</v>
      </c>
      <c r="G59" s="50" t="s">
        <v>108</v>
      </c>
      <c r="H59" s="50">
        <v>113</v>
      </c>
      <c r="I59" s="50" t="s">
        <v>2</v>
      </c>
      <c r="J59" s="50">
        <v>43</v>
      </c>
      <c r="K59" s="50">
        <v>0</v>
      </c>
      <c r="L59" s="50" t="s">
        <v>2</v>
      </c>
      <c r="M59" s="50" t="s">
        <v>2919</v>
      </c>
      <c r="N59" s="50" t="s">
        <v>188</v>
      </c>
      <c r="O59" s="50" t="s">
        <v>2308</v>
      </c>
      <c r="P59" s="50">
        <v>4</v>
      </c>
      <c r="Q59" s="50" t="s">
        <v>142</v>
      </c>
      <c r="R59" s="50" t="s">
        <v>2622</v>
      </c>
      <c r="S59" s="50" t="s">
        <v>2623</v>
      </c>
      <c r="T59" s="50" t="s">
        <v>35</v>
      </c>
      <c r="U59" s="50" t="s">
        <v>1136</v>
      </c>
    </row>
    <row r="60" spans="1:21" s="50" customFormat="1" x14ac:dyDescent="0.25">
      <c r="A60" s="50" t="s">
        <v>1137</v>
      </c>
      <c r="B60" s="50" t="s">
        <v>336</v>
      </c>
      <c r="C60" s="50" t="s">
        <v>2222</v>
      </c>
      <c r="D60" s="50">
        <v>2.2999999999999998</v>
      </c>
      <c r="E60" s="50" t="s">
        <v>53</v>
      </c>
      <c r="G60" s="50" t="s">
        <v>108</v>
      </c>
      <c r="H60" s="50">
        <v>113</v>
      </c>
      <c r="I60" s="50" t="s">
        <v>2</v>
      </c>
      <c r="J60" s="50">
        <v>43</v>
      </c>
      <c r="K60" s="50">
        <v>0</v>
      </c>
      <c r="L60" s="50" t="s">
        <v>2</v>
      </c>
      <c r="M60" s="50" t="s">
        <v>2919</v>
      </c>
      <c r="N60" s="50" t="s">
        <v>188</v>
      </c>
      <c r="O60" s="50" t="s">
        <v>2310</v>
      </c>
      <c r="P60" s="50">
        <v>14</v>
      </c>
      <c r="Q60" s="50" t="s">
        <v>142</v>
      </c>
      <c r="R60" s="50" t="s">
        <v>2622</v>
      </c>
      <c r="S60" s="50" t="s">
        <v>2623</v>
      </c>
      <c r="T60" s="50" t="s">
        <v>35</v>
      </c>
      <c r="U60" s="50" t="s">
        <v>1136</v>
      </c>
    </row>
    <row r="61" spans="1:21" s="50" customFormat="1" x14ac:dyDescent="0.25">
      <c r="A61" s="50" t="s">
        <v>2088</v>
      </c>
      <c r="B61" s="50" t="s">
        <v>423</v>
      </c>
      <c r="C61" s="50" t="s">
        <v>2222</v>
      </c>
      <c r="D61" s="50">
        <v>2.2999999999999998</v>
      </c>
      <c r="E61" s="50" t="s">
        <v>53</v>
      </c>
      <c r="F61" s="50" t="s">
        <v>2928</v>
      </c>
      <c r="G61" s="50" t="s">
        <v>134</v>
      </c>
      <c r="H61" s="50">
        <v>1303</v>
      </c>
      <c r="I61" s="50" t="s">
        <v>2633</v>
      </c>
      <c r="J61" s="50">
        <v>41</v>
      </c>
      <c r="K61" s="50">
        <v>0</v>
      </c>
      <c r="L61" s="50" t="s">
        <v>2</v>
      </c>
      <c r="M61" s="50" t="s">
        <v>2221</v>
      </c>
      <c r="N61" s="50" t="s">
        <v>188</v>
      </c>
      <c r="O61" s="50" t="s">
        <v>2308</v>
      </c>
      <c r="P61" s="50">
        <v>4</v>
      </c>
      <c r="Q61" s="50" t="s">
        <v>142</v>
      </c>
      <c r="R61" s="50" t="s">
        <v>2622</v>
      </c>
      <c r="S61" s="50" t="s">
        <v>2634</v>
      </c>
      <c r="T61" s="50" t="s">
        <v>35</v>
      </c>
      <c r="U61" s="50" t="s">
        <v>2087</v>
      </c>
    </row>
    <row r="62" spans="1:21" s="50" customFormat="1" x14ac:dyDescent="0.25">
      <c r="A62" s="50" t="s">
        <v>2102</v>
      </c>
      <c r="B62" s="50" t="s">
        <v>423</v>
      </c>
      <c r="C62" s="50" t="s">
        <v>2222</v>
      </c>
      <c r="D62" s="50">
        <v>2.2999999999999998</v>
      </c>
      <c r="E62" s="50" t="s">
        <v>53</v>
      </c>
      <c r="G62" s="50" t="s">
        <v>138</v>
      </c>
      <c r="H62" s="50">
        <v>27</v>
      </c>
      <c r="I62" s="50" t="s">
        <v>2</v>
      </c>
      <c r="J62" s="50" t="s">
        <v>2</v>
      </c>
      <c r="K62" s="50">
        <v>0</v>
      </c>
      <c r="L62" s="50">
        <v>41</v>
      </c>
      <c r="M62" s="50" t="s">
        <v>2595</v>
      </c>
      <c r="N62" s="50" t="s">
        <v>2819</v>
      </c>
      <c r="O62" s="50" t="s">
        <v>2484</v>
      </c>
      <c r="P62" s="50">
        <v>23</v>
      </c>
      <c r="Q62" s="50" t="s">
        <v>2597</v>
      </c>
      <c r="R62" s="50" t="s">
        <v>2944</v>
      </c>
      <c r="S62" s="50" t="s">
        <v>2596</v>
      </c>
      <c r="T62" s="50" t="s">
        <v>104</v>
      </c>
      <c r="U62" s="50" t="s">
        <v>2101</v>
      </c>
    </row>
    <row r="63" spans="1:21" s="50" customFormat="1" x14ac:dyDescent="0.25">
      <c r="A63" s="50" t="s">
        <v>681</v>
      </c>
      <c r="B63" s="50" t="s">
        <v>336</v>
      </c>
      <c r="C63" s="50" t="s">
        <v>2222</v>
      </c>
      <c r="D63" s="50">
        <v>2.1</v>
      </c>
      <c r="E63" s="50" t="s">
        <v>53</v>
      </c>
      <c r="G63" s="50" t="s">
        <v>138</v>
      </c>
      <c r="H63" s="50">
        <v>357</v>
      </c>
      <c r="I63" s="50" t="s">
        <v>2</v>
      </c>
      <c r="J63" s="50">
        <v>32</v>
      </c>
      <c r="K63" s="50">
        <v>41</v>
      </c>
      <c r="L63" s="50" t="s">
        <v>2</v>
      </c>
      <c r="M63" s="50" t="s">
        <v>2221</v>
      </c>
      <c r="N63" s="50" t="s">
        <v>2224</v>
      </c>
      <c r="O63" s="50" t="s">
        <v>180</v>
      </c>
      <c r="P63" s="50">
        <v>8</v>
      </c>
      <c r="Q63" s="50" t="s">
        <v>2226</v>
      </c>
      <c r="R63" s="50" t="s">
        <v>314</v>
      </c>
      <c r="T63" s="50" t="s">
        <v>34</v>
      </c>
      <c r="U63" s="50" t="s">
        <v>682</v>
      </c>
    </row>
    <row r="64" spans="1:21" s="50" customFormat="1" x14ac:dyDescent="0.25">
      <c r="A64" s="54" t="s">
        <v>680</v>
      </c>
      <c r="B64" s="50" t="s">
        <v>336</v>
      </c>
      <c r="C64" s="50" t="s">
        <v>2222</v>
      </c>
      <c r="D64" s="50">
        <v>2.1</v>
      </c>
      <c r="E64" s="50" t="s">
        <v>53</v>
      </c>
      <c r="G64" s="50" t="s">
        <v>138</v>
      </c>
      <c r="H64" s="50">
        <v>464</v>
      </c>
      <c r="I64" s="50" t="s">
        <v>2</v>
      </c>
      <c r="J64" s="50" t="s">
        <v>2</v>
      </c>
      <c r="K64" s="50">
        <v>56</v>
      </c>
      <c r="L64" s="50" t="s">
        <v>2</v>
      </c>
      <c r="M64" s="50" t="s">
        <v>2221</v>
      </c>
      <c r="N64" s="50" t="s">
        <v>2224</v>
      </c>
      <c r="O64" s="50" t="s">
        <v>180</v>
      </c>
      <c r="P64" s="50">
        <v>8</v>
      </c>
      <c r="Q64" s="50" t="s">
        <v>2226</v>
      </c>
      <c r="R64" s="50" t="s">
        <v>314</v>
      </c>
      <c r="T64" s="50" t="s">
        <v>34</v>
      </c>
      <c r="U64" s="50" t="s">
        <v>679</v>
      </c>
    </row>
    <row r="65" spans="1:23" s="50" customFormat="1" x14ac:dyDescent="0.25">
      <c r="A65" s="54" t="s">
        <v>680</v>
      </c>
      <c r="B65" s="50" t="s">
        <v>336</v>
      </c>
      <c r="C65" s="50" t="s">
        <v>2222</v>
      </c>
      <c r="D65" s="50">
        <v>2.1</v>
      </c>
      <c r="E65" s="50" t="s">
        <v>53</v>
      </c>
      <c r="G65" s="50" t="s">
        <v>138</v>
      </c>
      <c r="H65" s="50">
        <v>464</v>
      </c>
      <c r="I65" s="50" t="s">
        <v>2</v>
      </c>
      <c r="J65" s="50" t="s">
        <v>2</v>
      </c>
      <c r="K65" s="50">
        <v>56</v>
      </c>
      <c r="L65" s="50" t="s">
        <v>2</v>
      </c>
      <c r="M65" s="50" t="s">
        <v>2221</v>
      </c>
      <c r="N65" s="50" t="s">
        <v>2224</v>
      </c>
      <c r="O65" s="50" t="s">
        <v>180</v>
      </c>
      <c r="P65" s="50">
        <v>12</v>
      </c>
      <c r="Q65" s="50" t="s">
        <v>2226</v>
      </c>
      <c r="R65" s="50" t="s">
        <v>314</v>
      </c>
      <c r="T65" s="50" t="s">
        <v>34</v>
      </c>
      <c r="U65" s="50" t="s">
        <v>679</v>
      </c>
    </row>
    <row r="66" spans="1:23" s="50" customFormat="1" x14ac:dyDescent="0.25">
      <c r="A66" s="50" t="s">
        <v>2553</v>
      </c>
      <c r="B66" s="50" t="s">
        <v>336</v>
      </c>
      <c r="C66" s="50" t="s">
        <v>2222</v>
      </c>
      <c r="D66" s="50">
        <v>2.1</v>
      </c>
      <c r="E66" s="50" t="s">
        <v>53</v>
      </c>
      <c r="F66" s="51"/>
      <c r="G66" s="50" t="s">
        <v>138</v>
      </c>
      <c r="H66" s="50">
        <v>728</v>
      </c>
      <c r="I66" s="50" t="s">
        <v>2550</v>
      </c>
      <c r="J66" s="50">
        <v>25</v>
      </c>
      <c r="K66" s="50">
        <v>0</v>
      </c>
      <c r="L66" s="50">
        <v>12</v>
      </c>
      <c r="M66" s="50" t="s">
        <v>2221</v>
      </c>
      <c r="N66" s="50" t="s">
        <v>149</v>
      </c>
      <c r="O66" s="50" t="s">
        <v>2551</v>
      </c>
      <c r="P66" s="50">
        <v>5</v>
      </c>
      <c r="Q66" s="53" t="s">
        <v>2381</v>
      </c>
      <c r="R66" s="50" t="s">
        <v>2247</v>
      </c>
      <c r="T66" s="50" t="s">
        <v>34</v>
      </c>
      <c r="U66" s="50" t="s">
        <v>691</v>
      </c>
    </row>
    <row r="67" spans="1:23" s="50" customFormat="1" x14ac:dyDescent="0.25">
      <c r="A67" s="50" t="s">
        <v>2553</v>
      </c>
      <c r="B67" s="50" t="s">
        <v>336</v>
      </c>
      <c r="C67" s="50" t="s">
        <v>2222</v>
      </c>
      <c r="D67" s="50">
        <v>2.1</v>
      </c>
      <c r="E67" s="50" t="s">
        <v>53</v>
      </c>
      <c r="F67" s="51"/>
      <c r="G67" s="50" t="s">
        <v>138</v>
      </c>
      <c r="H67" s="50">
        <v>728</v>
      </c>
      <c r="I67" s="50" t="s">
        <v>2550</v>
      </c>
      <c r="J67" s="50">
        <v>25</v>
      </c>
      <c r="K67" s="50">
        <v>0</v>
      </c>
      <c r="L67" s="50">
        <v>12</v>
      </c>
      <c r="M67" s="50" t="s">
        <v>2221</v>
      </c>
      <c r="N67" s="50" t="s">
        <v>154</v>
      </c>
      <c r="O67" s="50" t="s">
        <v>2454</v>
      </c>
      <c r="P67" s="50">
        <v>5</v>
      </c>
      <c r="Q67" s="53" t="s">
        <v>2381</v>
      </c>
      <c r="R67" s="50" t="s">
        <v>2247</v>
      </c>
      <c r="T67" s="50" t="s">
        <v>34</v>
      </c>
      <c r="U67" s="50" t="s">
        <v>691</v>
      </c>
    </row>
    <row r="68" spans="1:23" s="50" customFormat="1" x14ac:dyDescent="0.25">
      <c r="A68" s="50" t="s">
        <v>2553</v>
      </c>
      <c r="B68" s="50" t="s">
        <v>336</v>
      </c>
      <c r="C68" s="50" t="s">
        <v>2222</v>
      </c>
      <c r="D68" s="50">
        <v>2.1</v>
      </c>
      <c r="E68" s="50" t="s">
        <v>53</v>
      </c>
      <c r="F68" s="51"/>
      <c r="G68" s="50" t="s">
        <v>138</v>
      </c>
      <c r="H68" s="50">
        <v>728</v>
      </c>
      <c r="I68" s="50" t="s">
        <v>2550</v>
      </c>
      <c r="J68" s="50">
        <v>25</v>
      </c>
      <c r="K68" s="50">
        <v>0</v>
      </c>
      <c r="L68" s="50">
        <v>12</v>
      </c>
      <c r="M68" s="50" t="s">
        <v>2221</v>
      </c>
      <c r="N68" s="50" t="s">
        <v>163</v>
      </c>
      <c r="O68" s="50" t="s">
        <v>2552</v>
      </c>
      <c r="P68" s="50">
        <v>5</v>
      </c>
      <c r="Q68" s="53" t="s">
        <v>2381</v>
      </c>
      <c r="R68" s="50" t="s">
        <v>2247</v>
      </c>
      <c r="T68" s="50" t="s">
        <v>34</v>
      </c>
      <c r="U68" s="50" t="s">
        <v>691</v>
      </c>
    </row>
    <row r="69" spans="1:23" s="50" customFormat="1" x14ac:dyDescent="0.25">
      <c r="A69" s="50" t="s">
        <v>2554</v>
      </c>
      <c r="B69" s="50" t="s">
        <v>336</v>
      </c>
      <c r="C69" s="50" t="s">
        <v>2222</v>
      </c>
      <c r="D69" s="50">
        <v>2.1</v>
      </c>
      <c r="E69" s="50" t="s">
        <v>53</v>
      </c>
      <c r="F69" s="51"/>
      <c r="G69" s="50" t="s">
        <v>138</v>
      </c>
      <c r="H69" s="50">
        <v>1149</v>
      </c>
      <c r="I69" s="50" t="s">
        <v>2</v>
      </c>
      <c r="J69" s="50">
        <v>27.2</v>
      </c>
      <c r="K69" s="50" t="s">
        <v>2</v>
      </c>
      <c r="L69" s="50">
        <v>45</v>
      </c>
      <c r="M69" s="50" t="s">
        <v>2221</v>
      </c>
      <c r="N69" s="50" t="s">
        <v>2224</v>
      </c>
      <c r="O69" s="50" t="s">
        <v>241</v>
      </c>
      <c r="P69" s="50">
        <v>13</v>
      </c>
      <c r="Q69" s="53" t="s">
        <v>2555</v>
      </c>
      <c r="R69" s="50" t="s">
        <v>2247</v>
      </c>
      <c r="T69" s="50" t="s">
        <v>35</v>
      </c>
      <c r="U69" s="50" t="s">
        <v>691</v>
      </c>
    </row>
    <row r="70" spans="1:23" s="50" customFormat="1" x14ac:dyDescent="0.25">
      <c r="A70" s="50" t="s">
        <v>2118</v>
      </c>
      <c r="B70" s="50" t="s">
        <v>423</v>
      </c>
      <c r="C70" s="50" t="s">
        <v>2222</v>
      </c>
      <c r="D70" s="50">
        <v>2.2999999999999998</v>
      </c>
      <c r="E70" s="50" t="s">
        <v>53</v>
      </c>
      <c r="G70" s="50" t="s">
        <v>105</v>
      </c>
      <c r="H70" s="50">
        <v>1296</v>
      </c>
      <c r="I70" s="50" t="s">
        <v>2820</v>
      </c>
      <c r="J70" s="50" t="s">
        <v>2</v>
      </c>
      <c r="K70" s="50">
        <v>21</v>
      </c>
      <c r="L70" s="50" t="s">
        <v>2</v>
      </c>
      <c r="M70" s="50" t="s">
        <v>2821</v>
      </c>
      <c r="N70" s="50" t="s">
        <v>2819</v>
      </c>
      <c r="O70" s="50" t="s">
        <v>170</v>
      </c>
      <c r="P70" s="50">
        <v>10</v>
      </c>
      <c r="Q70" s="71" t="s">
        <v>2822</v>
      </c>
      <c r="R70" s="50" t="s">
        <v>2602</v>
      </c>
      <c r="S70" s="50" t="s">
        <v>2596</v>
      </c>
      <c r="T70" s="50" t="s">
        <v>35</v>
      </c>
      <c r="U70" s="50" t="s">
        <v>2117</v>
      </c>
    </row>
    <row r="71" spans="1:23" s="50" customFormat="1" x14ac:dyDescent="0.25">
      <c r="A71" s="50" t="s">
        <v>2211</v>
      </c>
      <c r="B71" s="50" t="s">
        <v>336</v>
      </c>
      <c r="C71" s="50" t="s">
        <v>2222</v>
      </c>
      <c r="D71" s="50">
        <v>2.2999999999999998</v>
      </c>
      <c r="E71" s="50" t="s">
        <v>53</v>
      </c>
      <c r="F71" s="48" t="s">
        <v>2947</v>
      </c>
      <c r="G71" s="50" t="s">
        <v>137</v>
      </c>
      <c r="H71" s="50">
        <v>1344</v>
      </c>
      <c r="I71" s="50" t="s">
        <v>2640</v>
      </c>
      <c r="J71" s="50">
        <v>42.4</v>
      </c>
      <c r="K71" s="50">
        <v>0</v>
      </c>
      <c r="L71" s="50">
        <v>86</v>
      </c>
      <c r="M71" s="52" t="s">
        <v>2641</v>
      </c>
      <c r="N71" s="50" t="s">
        <v>188</v>
      </c>
      <c r="O71" s="50" t="s">
        <v>302</v>
      </c>
      <c r="P71" s="50">
        <v>3</v>
      </c>
      <c r="Q71" s="50" t="s">
        <v>142</v>
      </c>
      <c r="R71" s="50" t="s">
        <v>2622</v>
      </c>
      <c r="S71" s="50" t="s">
        <v>2642</v>
      </c>
      <c r="T71" s="50" t="s">
        <v>104</v>
      </c>
      <c r="U71" s="50" t="s">
        <v>1204</v>
      </c>
    </row>
    <row r="72" spans="1:23" s="50" customFormat="1" x14ac:dyDescent="0.25">
      <c r="A72" s="50" t="s">
        <v>2211</v>
      </c>
      <c r="B72" s="50" t="s">
        <v>336</v>
      </c>
      <c r="C72" s="50" t="s">
        <v>2222</v>
      </c>
      <c r="D72" s="50">
        <v>2.2999999999999998</v>
      </c>
      <c r="E72" s="50" t="s">
        <v>53</v>
      </c>
      <c r="G72" s="50" t="s">
        <v>137</v>
      </c>
      <c r="H72" s="50">
        <v>1344</v>
      </c>
      <c r="I72" s="50" t="s">
        <v>2640</v>
      </c>
      <c r="J72" s="50">
        <v>42.4</v>
      </c>
      <c r="K72" s="50">
        <v>0</v>
      </c>
      <c r="L72" s="50">
        <v>86</v>
      </c>
      <c r="M72" s="52" t="s">
        <v>2641</v>
      </c>
      <c r="N72" s="50" t="s">
        <v>188</v>
      </c>
      <c r="O72" s="50" t="s">
        <v>2468</v>
      </c>
      <c r="P72" s="50">
        <v>10</v>
      </c>
      <c r="Q72" s="50" t="s">
        <v>142</v>
      </c>
      <c r="R72" s="50" t="s">
        <v>2622</v>
      </c>
      <c r="S72" s="50" t="s">
        <v>2642</v>
      </c>
      <c r="T72" s="50" t="s">
        <v>104</v>
      </c>
      <c r="U72" s="50" t="s">
        <v>1204</v>
      </c>
    </row>
    <row r="73" spans="1:23" x14ac:dyDescent="0.25">
      <c r="A73" s="50" t="s">
        <v>2444</v>
      </c>
      <c r="B73" s="50" t="s">
        <v>331</v>
      </c>
      <c r="C73" s="50" t="s">
        <v>2222</v>
      </c>
      <c r="D73" s="50">
        <v>2.2999999999999998</v>
      </c>
      <c r="E73" s="50" t="s">
        <v>54</v>
      </c>
      <c r="F73" s="50"/>
      <c r="G73" s="50" t="s">
        <v>108</v>
      </c>
      <c r="H73" s="50">
        <v>152</v>
      </c>
      <c r="I73" s="50" t="s">
        <v>2796</v>
      </c>
      <c r="J73" s="50">
        <v>23.9</v>
      </c>
      <c r="K73" s="50">
        <v>0</v>
      </c>
      <c r="L73" s="50">
        <v>62</v>
      </c>
      <c r="M73" s="50" t="s">
        <v>2221</v>
      </c>
      <c r="N73" s="50" t="s">
        <v>188</v>
      </c>
      <c r="O73" s="50" t="s">
        <v>312</v>
      </c>
      <c r="P73" s="50">
        <v>9</v>
      </c>
      <c r="Q73" s="50" t="s">
        <v>142</v>
      </c>
      <c r="R73" s="50" t="s">
        <v>2622</v>
      </c>
      <c r="S73" s="50" t="s">
        <v>2579</v>
      </c>
      <c r="T73" s="50" t="s">
        <v>34</v>
      </c>
      <c r="U73" s="50" t="s">
        <v>2664</v>
      </c>
      <c r="V73" s="50"/>
      <c r="W73" s="50"/>
    </row>
  </sheetData>
  <autoFilter ref="A1:W73">
    <sortState ref="A2:W73">
      <sortCondition ref="A1:A73"/>
    </sortState>
  </autoFilter>
  <sortState ref="A2:Z413">
    <sortCondition ref="D1"/>
  </sortState>
  <dataConsolidate/>
  <dataValidations xWindow="198" yWindow="468" count="18">
    <dataValidation allowBlank="1" showInputMessage="1" showErrorMessage="1" promptTitle="Full reference" prompt="Insert full reference in NCCMH reference style (check house style doc)" sqref="U7:U13 U15:U19 U2:U4 U21:U27 U29:U40 U69:U72 U74:U1048576 U42:U67"/>
    <dataValidation allowBlank="1" showInputMessage="1" showErrorMessage="1" promptTitle="Full reference" prompt="Insert full reference in NCCMH reference style (see NCCMH house style doc)" sqref="U28 U41 U5 U68"/>
    <dataValidation type="list" allowBlank="1" showInputMessage="1" showErrorMessage="1" promptTitle="Reference standard" prompt="Select reference standard from the drop down list._x000a__x000a_If reference standard not included and is relevant, add to the appropriate column in the 'Drop down lists' sheet" sqref="S68:S69 S73:S1048576 R2:R1048576">
      <formula1>Reference_standard</formula1>
    </dataValidation>
    <dataValidation type="list" allowBlank="1" showInputMessage="1" showErrorMessage="1" promptTitle="Behaviour measured" prompt="For risk assessment studies, select behaviour measured from the drop down list._x000a__x000a_If behaviour measured not included and is relevant, add to the appropriate column in the 'Drop down lists' sheet" sqref="S70:S72 S2:S67">
      <formula1>Behaviour_measured</formula1>
    </dataValidation>
    <dataValidation allowBlank="1" showInputMessage="1" showErrorMessage="1" promptTitle="N" prompt="Number of participants analysed" sqref="M2:M1048576 H2:H1048576"/>
    <dataValidation allowBlank="1" showInputMessage="1" showErrorMessage="1" promptTitle="Age range" prompt="Enter age range of participants using whole numbers" sqref="I2:I1048576"/>
    <dataValidation allowBlank="1" showInputMessage="1" showErrorMessage="1" promptTitle="Mean age" prompt="Enter mean age of participants to 1 decimal place" sqref="J2:J1048576"/>
    <dataValidation allowBlank="1" showInputMessage="1" showErrorMessage="1" promptTitle="Gender" prompt="Enter percentage of females as a whole number" sqref="K2:K1048576"/>
    <dataValidation allowBlank="1" showInputMessage="1" showErrorMessage="1" promptTitle="Study ID" prompt="Enter study ID in standard format, e.g. Smith 2015" sqref="A2:A1048576"/>
    <dataValidation allowBlank="1" showInputMessage="1" showErrorMessage="1" promptTitle="Extracted by" prompt="Please enter initials of the reviewer extracting data for this study" sqref="C2:C1048576"/>
    <dataValidation type="list" allowBlank="1" showInputMessage="1" showErrorMessage="1" promptTitle="Country" prompt="Select the country where the study is based._x000a__x000a_If country not in list then exclude study as non-OECD country" sqref="G2:G1048576">
      <formula1>Country</formula1>
    </dataValidation>
    <dataValidation type="list" allowBlank="1" showInputMessage="1" showErrorMessage="1" promptTitle="CJS setting" prompt="Please select relevant CJS setting from drop down list" sqref="T2:T1048576">
      <formula1>CJS_setting</formula1>
    </dataValidation>
    <dataValidation type="list" allowBlank="1" showInputMessage="1" showErrorMessage="1" sqref="E2:E1048576">
      <formula1>Study_design</formula1>
    </dataValidation>
    <dataValidation type="list" allowBlank="1" showInputMessage="1" showErrorMessage="1" promptTitle="Target condition" prompt="Select target condition from the drop down list._x000a__x000a_If condition not included and is relevant, add to the appropriate column in the 'Drop down lists' sheet" sqref="N2:N1048576">
      <formula1>Target_condition</formula1>
    </dataValidation>
    <dataValidation type="list" allowBlank="1" showInputMessage="1" showErrorMessage="1" promptTitle="RQ addressed" prompt="RQ 2.1: Case ID tools_x000a_RQ 2.2: MH assessment tools_x000a_RQ 2.3: Risk assessment tools" sqref="D2:D1048576">
      <formula1>RQ</formula1>
    </dataValidation>
    <dataValidation type="list" allowBlank="1" showInputMessage="1" showErrorMessage="1" promptTitle="Index test" prompt="Select index test from the drop down list._x000a__x000a_If index test not included and is relevant, add to the appropriate column in the 'Drop down lists' sheet" sqref="O2:O1048576">
      <formula1>Index_test</formula1>
    </dataValidation>
    <dataValidation type="list" allowBlank="1" showInputMessage="1" showErrorMessage="1" promptTitle="Search" prompt="Select search that idenitified study.  If not listed please add to the appropriate column in the 'Values' sheet" sqref="B2:B1048576">
      <formula1>Search</formula1>
    </dataValidation>
    <dataValidation allowBlank="1" showInputMessage="1" showErrorMessage="1" promptTitle="Ethnicity" prompt="Enter percentage white as a whole number" sqref="L1:L1048576"/>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522"/>
  <sheetViews>
    <sheetView topLeftCell="X1" zoomScaleNormal="100" workbookViewId="0">
      <pane ySplit="1" topLeftCell="A134" activePane="bottomLeft" state="frozen"/>
      <selection activeCell="I402" sqref="I402:I413"/>
      <selection pane="bottomLeft" activeCell="AJ28" sqref="AJ28"/>
    </sheetView>
  </sheetViews>
  <sheetFormatPr defaultRowHeight="15" x14ac:dyDescent="0.25"/>
  <cols>
    <col min="1" max="2" width="15.7109375" customWidth="1"/>
    <col min="3" max="3" width="34.140625" customWidth="1"/>
    <col min="4" max="4" width="15.7109375" customWidth="1"/>
    <col min="5" max="5" width="27.42578125" customWidth="1"/>
    <col min="6" max="6" width="47.28515625" customWidth="1"/>
    <col min="7" max="25" width="15.7109375" customWidth="1"/>
    <col min="26" max="27" width="15.28515625" customWidth="1"/>
    <col min="28" max="29" width="16" customWidth="1"/>
    <col min="30" max="30" width="14" customWidth="1"/>
    <col min="31" max="32" width="14.5703125" bestFit="1" customWidth="1"/>
    <col min="33" max="33" width="19.85546875" bestFit="1" customWidth="1"/>
    <col min="34" max="34" width="20.7109375" bestFit="1" customWidth="1"/>
    <col min="35" max="35" width="29.140625" bestFit="1" customWidth="1"/>
    <col min="36" max="36" width="21.140625" bestFit="1" customWidth="1"/>
  </cols>
  <sheetData>
    <row r="1" spans="1:36" s="11" customFormat="1" ht="32.1" customHeight="1" x14ac:dyDescent="0.25">
      <c r="A1" s="20" t="s">
        <v>0</v>
      </c>
      <c r="B1" s="21" t="s">
        <v>5</v>
      </c>
      <c r="C1" s="61" t="s">
        <v>25</v>
      </c>
      <c r="D1" s="61" t="s">
        <v>4</v>
      </c>
      <c r="E1" s="3" t="s">
        <v>57</v>
      </c>
      <c r="F1" s="13" t="s">
        <v>28</v>
      </c>
      <c r="G1" s="14" t="s">
        <v>31</v>
      </c>
      <c r="H1" s="57" t="s">
        <v>2455</v>
      </c>
      <c r="I1" s="4" t="s">
        <v>36</v>
      </c>
      <c r="J1" s="5" t="s">
        <v>37</v>
      </c>
      <c r="K1" s="5" t="s">
        <v>38</v>
      </c>
      <c r="L1" s="5" t="s">
        <v>39</v>
      </c>
      <c r="M1" s="6" t="s">
        <v>1</v>
      </c>
      <c r="N1" s="6" t="s">
        <v>40</v>
      </c>
      <c r="O1" s="6" t="s">
        <v>41</v>
      </c>
      <c r="P1" s="7" t="s">
        <v>42</v>
      </c>
      <c r="Q1" s="7" t="s">
        <v>43</v>
      </c>
      <c r="R1" s="7" t="s">
        <v>44</v>
      </c>
      <c r="S1" s="7" t="s">
        <v>45</v>
      </c>
      <c r="T1" s="8" t="s">
        <v>46</v>
      </c>
      <c r="U1" s="8" t="s">
        <v>47</v>
      </c>
      <c r="V1" s="8" t="s">
        <v>48</v>
      </c>
      <c r="W1" s="15" t="s">
        <v>49</v>
      </c>
      <c r="X1" s="15" t="s">
        <v>50</v>
      </c>
      <c r="Y1" s="43" t="s">
        <v>2229</v>
      </c>
      <c r="Z1" s="44" t="s">
        <v>322</v>
      </c>
      <c r="AA1" s="44" t="s">
        <v>2806</v>
      </c>
      <c r="AB1" s="9" t="s">
        <v>318</v>
      </c>
      <c r="AC1" s="44" t="s">
        <v>2862</v>
      </c>
      <c r="AD1" s="9" t="s">
        <v>319</v>
      </c>
      <c r="AE1" s="9" t="s">
        <v>320</v>
      </c>
      <c r="AF1" s="9" t="s">
        <v>321</v>
      </c>
      <c r="AG1" s="45" t="s">
        <v>323</v>
      </c>
      <c r="AH1" s="45" t="s">
        <v>324</v>
      </c>
      <c r="AI1" s="45" t="s">
        <v>2570</v>
      </c>
      <c r="AJ1" s="45" t="s">
        <v>325</v>
      </c>
    </row>
    <row r="2" spans="1:36" s="50" customFormat="1" x14ac:dyDescent="0.25">
      <c r="A2" s="50" t="s">
        <v>345</v>
      </c>
      <c r="B2" s="50" t="s">
        <v>2222</v>
      </c>
      <c r="D2" s="50">
        <v>2.1</v>
      </c>
      <c r="E2" s="50" t="s">
        <v>154</v>
      </c>
      <c r="F2" s="50" t="s">
        <v>2868</v>
      </c>
      <c r="G2" s="50" t="s">
        <v>314</v>
      </c>
      <c r="I2" s="50">
        <v>1</v>
      </c>
      <c r="J2" s="60">
        <v>0.161</v>
      </c>
      <c r="K2" s="60">
        <v>0.96599999999999997</v>
      </c>
      <c r="L2" s="51">
        <f>P2+R2</f>
        <v>31</v>
      </c>
      <c r="M2" s="50">
        <v>60</v>
      </c>
      <c r="N2" s="50">
        <v>0.83299999999999996</v>
      </c>
      <c r="O2" s="50">
        <v>0.51900000000000002</v>
      </c>
      <c r="P2" s="54">
        <v>5</v>
      </c>
      <c r="Q2" s="51">
        <v>1</v>
      </c>
      <c r="R2" s="51">
        <v>26</v>
      </c>
      <c r="S2" s="54">
        <v>28</v>
      </c>
      <c r="T2" s="58">
        <f>J2/(Q2/(Q2+S2))</f>
        <v>4.6690000000000005</v>
      </c>
      <c r="U2" s="58">
        <f>(R2/(R2+P2))/K2</f>
        <v>0.86822947973018105</v>
      </c>
      <c r="V2" s="58">
        <f>L2/M2</f>
        <v>0.51666666666666672</v>
      </c>
    </row>
    <row r="3" spans="1:36" s="50" customFormat="1" x14ac:dyDescent="0.25">
      <c r="A3" s="50" t="s">
        <v>345</v>
      </c>
      <c r="B3" s="50" t="s">
        <v>2222</v>
      </c>
      <c r="D3" s="50">
        <v>2.1</v>
      </c>
      <c r="E3" s="50" t="s">
        <v>2225</v>
      </c>
      <c r="F3" s="50" t="s">
        <v>2869</v>
      </c>
      <c r="G3" s="50" t="s">
        <v>314</v>
      </c>
      <c r="I3" s="50">
        <v>1</v>
      </c>
      <c r="J3" s="60">
        <v>0.22500000000000001</v>
      </c>
      <c r="K3" s="60">
        <v>0.95</v>
      </c>
      <c r="L3" s="51">
        <f>P3+R3</f>
        <v>40</v>
      </c>
      <c r="M3" s="50">
        <v>60</v>
      </c>
      <c r="N3" s="50">
        <v>0.9</v>
      </c>
      <c r="O3" s="50">
        <v>0.38</v>
      </c>
      <c r="P3" s="54">
        <v>9</v>
      </c>
      <c r="Q3" s="51">
        <v>1</v>
      </c>
      <c r="R3" s="51">
        <v>31</v>
      </c>
      <c r="S3" s="54">
        <v>19</v>
      </c>
      <c r="T3" s="58">
        <f>J3/(Q3/(Q3+S3))</f>
        <v>4.5</v>
      </c>
      <c r="U3" s="58">
        <f>(R3/(R3+P3))/K3</f>
        <v>0.81578947368421062</v>
      </c>
      <c r="V3" s="58">
        <f>L3/M3</f>
        <v>0.66666666666666663</v>
      </c>
    </row>
    <row r="4" spans="1:36" s="50" customFormat="1" x14ac:dyDescent="0.25">
      <c r="A4" s="50" t="s">
        <v>345</v>
      </c>
      <c r="B4" s="50" t="s">
        <v>2222</v>
      </c>
      <c r="D4" s="50">
        <v>2.1</v>
      </c>
      <c r="E4" s="50" t="s">
        <v>2225</v>
      </c>
      <c r="F4" s="50" t="s">
        <v>180</v>
      </c>
      <c r="G4" s="50" t="s">
        <v>314</v>
      </c>
      <c r="I4" s="50" t="s">
        <v>2226</v>
      </c>
      <c r="J4" s="60">
        <v>0.81499999999999995</v>
      </c>
      <c r="K4" s="60">
        <v>0.64200000000000002</v>
      </c>
      <c r="L4" s="51">
        <f>P4+R4</f>
        <v>65</v>
      </c>
      <c r="M4" s="50">
        <v>132</v>
      </c>
      <c r="N4" s="50">
        <v>0.68799999999999994</v>
      </c>
      <c r="O4" s="50">
        <v>0.78200000000000003</v>
      </c>
      <c r="P4" s="54">
        <v>53</v>
      </c>
      <c r="Q4" s="51">
        <v>24</v>
      </c>
      <c r="R4" s="51">
        <v>12</v>
      </c>
      <c r="S4" s="54">
        <v>43</v>
      </c>
      <c r="T4" s="58">
        <f>J4/(Q4/(Q4+S4))</f>
        <v>2.2752083333333335</v>
      </c>
      <c r="U4" s="58">
        <f>(R4/(R4+P4))/K4</f>
        <v>0.28756290438533433</v>
      </c>
      <c r="V4" s="58">
        <f>L4/M4</f>
        <v>0.49242424242424243</v>
      </c>
    </row>
    <row r="5" spans="1:36" s="50" customFormat="1" x14ac:dyDescent="0.25">
      <c r="A5" s="50" t="s">
        <v>345</v>
      </c>
      <c r="B5" s="50" t="s">
        <v>2222</v>
      </c>
      <c r="D5" s="50">
        <v>2.1</v>
      </c>
      <c r="E5" s="50" t="s">
        <v>2224</v>
      </c>
      <c r="F5" s="50" t="s">
        <v>180</v>
      </c>
      <c r="G5" s="50" t="s">
        <v>314</v>
      </c>
      <c r="I5" s="50" t="s">
        <v>2226</v>
      </c>
      <c r="J5" s="60">
        <v>0.84899999999999998</v>
      </c>
      <c r="K5" s="60">
        <v>0.60299999999999998</v>
      </c>
      <c r="L5" s="51">
        <f>P5+R5</f>
        <v>53</v>
      </c>
      <c r="M5" s="50">
        <v>132</v>
      </c>
      <c r="N5" s="51">
        <v>0.57999999999999996</v>
      </c>
      <c r="O5" s="51">
        <v>0.88</v>
      </c>
      <c r="P5" s="54">
        <v>45</v>
      </c>
      <c r="Q5" s="51">
        <v>32</v>
      </c>
      <c r="R5" s="51">
        <v>8</v>
      </c>
      <c r="S5" s="54">
        <v>47</v>
      </c>
      <c r="T5" s="58">
        <f>J5/(Q5/(Q5+S5))</f>
        <v>2.0959687499999999</v>
      </c>
      <c r="U5" s="58">
        <f>(R5/(R5+P5))/K5</f>
        <v>0.25032072342689071</v>
      </c>
      <c r="V5" s="58">
        <f>L5/M5</f>
        <v>0.40151515151515149</v>
      </c>
    </row>
    <row r="6" spans="1:36" s="50" customFormat="1" x14ac:dyDescent="0.25">
      <c r="A6" s="50" t="s">
        <v>345</v>
      </c>
      <c r="B6" s="50" t="s">
        <v>2222</v>
      </c>
      <c r="D6" s="50">
        <v>2.1</v>
      </c>
      <c r="E6" s="50" t="s">
        <v>2224</v>
      </c>
      <c r="F6" s="50" t="s">
        <v>180</v>
      </c>
      <c r="G6" s="50" t="s">
        <v>314</v>
      </c>
      <c r="I6" s="50" t="s">
        <v>142</v>
      </c>
      <c r="J6" s="60"/>
      <c r="K6" s="60"/>
      <c r="L6" s="51">
        <v>53</v>
      </c>
      <c r="M6" s="50">
        <v>132</v>
      </c>
      <c r="P6" s="54"/>
      <c r="Q6" s="51"/>
      <c r="R6" s="51"/>
      <c r="S6" s="54"/>
      <c r="T6" s="58"/>
      <c r="U6" s="58"/>
      <c r="V6" s="58">
        <v>0.40151515151515149</v>
      </c>
      <c r="W6" s="50">
        <v>0.72199999999999998</v>
      </c>
      <c r="Y6" s="50" t="s">
        <v>2230</v>
      </c>
    </row>
    <row r="7" spans="1:36" s="50" customFormat="1" x14ac:dyDescent="0.25">
      <c r="A7" s="50" t="s">
        <v>345</v>
      </c>
      <c r="B7" s="50" t="s">
        <v>2222</v>
      </c>
      <c r="D7" s="50">
        <v>2.1</v>
      </c>
      <c r="E7" s="50" t="s">
        <v>2225</v>
      </c>
      <c r="F7" s="50" t="s">
        <v>180</v>
      </c>
      <c r="G7" s="50" t="s">
        <v>314</v>
      </c>
      <c r="I7" s="50" t="s">
        <v>142</v>
      </c>
      <c r="J7" s="60"/>
      <c r="K7" s="60"/>
      <c r="L7" s="51">
        <v>65</v>
      </c>
      <c r="M7" s="50">
        <v>132</v>
      </c>
      <c r="P7" s="54"/>
      <c r="Q7" s="51"/>
      <c r="R7" s="51"/>
      <c r="S7" s="54"/>
      <c r="T7" s="58"/>
      <c r="U7" s="58"/>
      <c r="V7" s="58">
        <v>0.49242424242424243</v>
      </c>
      <c r="W7" s="50">
        <v>0.72899999999999998</v>
      </c>
      <c r="Y7" s="50" t="s">
        <v>2231</v>
      </c>
    </row>
    <row r="8" spans="1:36" s="50" customFormat="1" x14ac:dyDescent="0.25">
      <c r="A8" s="50" t="s">
        <v>1643</v>
      </c>
      <c r="B8" s="50" t="s">
        <v>2222</v>
      </c>
      <c r="C8" s="50" t="s">
        <v>2668</v>
      </c>
      <c r="D8" s="50">
        <v>2.2999999999999998</v>
      </c>
      <c r="E8" s="50" t="s">
        <v>188</v>
      </c>
      <c r="F8" s="50" t="s">
        <v>2465</v>
      </c>
      <c r="G8" s="50" t="s">
        <v>2622</v>
      </c>
      <c r="H8" s="50" t="s">
        <v>2613</v>
      </c>
      <c r="I8" s="50">
        <v>41</v>
      </c>
      <c r="J8" s="58">
        <f>P8/(P8+R8)</f>
        <v>0.31034482758620691</v>
      </c>
      <c r="K8" s="58">
        <f>S8/(S8+Q8)</f>
        <v>0.96296296296296291</v>
      </c>
      <c r="L8" s="50">
        <v>29</v>
      </c>
      <c r="M8" s="50">
        <v>218</v>
      </c>
      <c r="N8" s="58">
        <f>P8/(P8+Q8)</f>
        <v>0.5625</v>
      </c>
      <c r="O8" s="58">
        <f>S8/(S8+R8)</f>
        <v>0.90099009900990101</v>
      </c>
      <c r="P8" s="59">
        <v>9</v>
      </c>
      <c r="Q8" s="59">
        <v>7</v>
      </c>
      <c r="R8" s="59">
        <v>20</v>
      </c>
      <c r="S8" s="59">
        <v>182</v>
      </c>
      <c r="T8" s="58">
        <f>J8/(Q8/(Q8+S8))</f>
        <v>8.3793103448275872</v>
      </c>
      <c r="U8" s="58">
        <f>(R8/(R8+P8))/K8</f>
        <v>0.71618037135278523</v>
      </c>
      <c r="V8" s="50">
        <v>0.13</v>
      </c>
    </row>
    <row r="9" spans="1:36" s="50" customFormat="1" x14ac:dyDescent="0.25">
      <c r="A9" s="50" t="s">
        <v>1643</v>
      </c>
      <c r="B9" s="50" t="s">
        <v>2222</v>
      </c>
      <c r="C9" s="50" t="s">
        <v>2668</v>
      </c>
      <c r="D9" s="50">
        <v>2.2999999999999998</v>
      </c>
      <c r="E9" s="50" t="s">
        <v>188</v>
      </c>
      <c r="F9" s="50" t="s">
        <v>2465</v>
      </c>
      <c r="G9" s="50" t="s">
        <v>2622</v>
      </c>
      <c r="H9" s="50" t="s">
        <v>2613</v>
      </c>
      <c r="I9" s="50">
        <v>31</v>
      </c>
      <c r="J9" s="58">
        <f>P9/(P9+R9)</f>
        <v>0.65517241379310343</v>
      </c>
      <c r="K9" s="58">
        <f>S9/(S9+Q9)</f>
        <v>0.79365079365079361</v>
      </c>
      <c r="L9" s="50">
        <v>29</v>
      </c>
      <c r="M9" s="50">
        <v>218</v>
      </c>
      <c r="N9" s="58">
        <f>P9/(P9+Q9)</f>
        <v>0.32758620689655171</v>
      </c>
      <c r="O9" s="58">
        <f>S9/(S9+R9)</f>
        <v>0.9375</v>
      </c>
      <c r="P9" s="59">
        <v>19</v>
      </c>
      <c r="Q9" s="59">
        <v>39</v>
      </c>
      <c r="R9" s="59">
        <v>10</v>
      </c>
      <c r="S9" s="59">
        <v>150</v>
      </c>
      <c r="T9" s="58">
        <f>J9/(Q9/(Q9+S9))</f>
        <v>3.1750663129973478</v>
      </c>
      <c r="U9" s="58">
        <f>(R9/(R9+P9))/K9</f>
        <v>0.43448275862068969</v>
      </c>
      <c r="V9" s="50">
        <v>0.13</v>
      </c>
    </row>
    <row r="10" spans="1:36" s="50" customFormat="1" x14ac:dyDescent="0.25">
      <c r="A10" s="50" t="s">
        <v>1643</v>
      </c>
      <c r="B10" s="50" t="s">
        <v>2222</v>
      </c>
      <c r="C10" s="50" t="s">
        <v>2668</v>
      </c>
      <c r="D10" s="50">
        <v>2.2999999999999998</v>
      </c>
      <c r="E10" s="50" t="s">
        <v>188</v>
      </c>
      <c r="F10" s="50" t="s">
        <v>2465</v>
      </c>
      <c r="G10" s="50" t="s">
        <v>2622</v>
      </c>
      <c r="H10" s="50" t="s">
        <v>2613</v>
      </c>
      <c r="I10" s="50">
        <v>21</v>
      </c>
      <c r="J10" s="58">
        <f>P10/(P10+R10)</f>
        <v>0.89655172413793105</v>
      </c>
      <c r="K10" s="58">
        <f>S10/(S10+Q10)</f>
        <v>0.40211640211640209</v>
      </c>
      <c r="L10" s="50">
        <v>29</v>
      </c>
      <c r="M10" s="50">
        <v>218</v>
      </c>
      <c r="N10" s="58">
        <f>P10/(P10+Q10)</f>
        <v>0.18705035971223022</v>
      </c>
      <c r="O10" s="58">
        <f>S10/(S10+R10)</f>
        <v>0.96202531645569622</v>
      </c>
      <c r="P10" s="59">
        <v>26</v>
      </c>
      <c r="Q10" s="59">
        <v>113</v>
      </c>
      <c r="R10" s="59">
        <v>3</v>
      </c>
      <c r="S10" s="59">
        <v>76</v>
      </c>
      <c r="T10" s="58">
        <f>J10/(Q10/(Q10+S10))</f>
        <v>1.4995422642660969</v>
      </c>
      <c r="U10" s="58">
        <f>(R10/(R10+P10))/K10</f>
        <v>0.25725952813067154</v>
      </c>
      <c r="V10" s="50">
        <v>0.13</v>
      </c>
    </row>
    <row r="11" spans="1:36" s="50" customFormat="1" x14ac:dyDescent="0.25">
      <c r="A11" s="50" t="s">
        <v>1643</v>
      </c>
      <c r="B11" s="50" t="s">
        <v>2222</v>
      </c>
      <c r="C11" s="50" t="s">
        <v>2666</v>
      </c>
      <c r="D11" s="50">
        <v>2.2999999999999998</v>
      </c>
      <c r="F11" s="50" t="s">
        <v>2670</v>
      </c>
      <c r="K11" s="51"/>
      <c r="M11" s="50">
        <v>23</v>
      </c>
      <c r="N11" s="58"/>
      <c r="O11" s="58"/>
      <c r="P11" s="59"/>
      <c r="Q11" s="59"/>
      <c r="R11" s="59"/>
      <c r="S11" s="59"/>
      <c r="T11" s="58"/>
      <c r="U11" s="58"/>
      <c r="V11" s="58"/>
      <c r="Z11" s="50">
        <v>0.9</v>
      </c>
    </row>
    <row r="12" spans="1:36" s="50" customFormat="1" x14ac:dyDescent="0.25">
      <c r="A12" s="50" t="s">
        <v>1643</v>
      </c>
      <c r="B12" s="50" t="s">
        <v>2222</v>
      </c>
      <c r="C12" s="50" t="s">
        <v>2668</v>
      </c>
      <c r="D12" s="50">
        <v>2.2999999999999998</v>
      </c>
      <c r="F12" s="50" t="s">
        <v>2670</v>
      </c>
      <c r="K12" s="51"/>
      <c r="M12" s="50">
        <v>23</v>
      </c>
      <c r="N12" s="58"/>
      <c r="O12" s="58"/>
      <c r="P12" s="59"/>
      <c r="Q12" s="59"/>
      <c r="R12" s="59"/>
      <c r="S12" s="59"/>
      <c r="T12" s="58"/>
      <c r="U12" s="58"/>
      <c r="V12" s="58"/>
      <c r="Z12" s="50">
        <v>0.92</v>
      </c>
    </row>
    <row r="13" spans="1:36" s="50" customFormat="1" x14ac:dyDescent="0.25">
      <c r="A13" s="50" t="s">
        <v>1643</v>
      </c>
      <c r="B13" s="50" t="s">
        <v>2222</v>
      </c>
      <c r="C13" s="50" t="s">
        <v>2666</v>
      </c>
      <c r="D13" s="50">
        <v>2.2999999999999998</v>
      </c>
      <c r="E13" s="50" t="s">
        <v>188</v>
      </c>
      <c r="F13" s="50" t="s">
        <v>2465</v>
      </c>
      <c r="G13" s="50" t="s">
        <v>2622</v>
      </c>
      <c r="H13" s="50" t="s">
        <v>2613</v>
      </c>
      <c r="I13" s="50" t="s">
        <v>142</v>
      </c>
      <c r="L13" s="50">
        <v>29</v>
      </c>
      <c r="M13" s="50">
        <v>218</v>
      </c>
      <c r="V13" s="50">
        <v>0.13</v>
      </c>
      <c r="W13" s="50">
        <v>0.79</v>
      </c>
      <c r="Y13" s="50" t="s">
        <v>2667</v>
      </c>
      <c r="AG13" s="50">
        <v>0.38</v>
      </c>
    </row>
    <row r="14" spans="1:36" s="50" customFormat="1" x14ac:dyDescent="0.25">
      <c r="A14" s="50" t="s">
        <v>1643</v>
      </c>
      <c r="B14" s="50" t="s">
        <v>2222</v>
      </c>
      <c r="C14" s="50" t="s">
        <v>2668</v>
      </c>
      <c r="D14" s="50">
        <v>2.2999999999999998</v>
      </c>
      <c r="E14" s="50" t="s">
        <v>188</v>
      </c>
      <c r="F14" s="50" t="s">
        <v>2465</v>
      </c>
      <c r="G14" s="50" t="s">
        <v>2622</v>
      </c>
      <c r="H14" s="50" t="s">
        <v>2613</v>
      </c>
      <c r="I14" s="50" t="s">
        <v>142</v>
      </c>
      <c r="L14" s="50">
        <v>29</v>
      </c>
      <c r="M14" s="50">
        <v>218</v>
      </c>
      <c r="V14" s="50">
        <v>0.13</v>
      </c>
      <c r="W14" s="50">
        <v>0.8</v>
      </c>
      <c r="Y14" s="50" t="s">
        <v>2386</v>
      </c>
      <c r="AG14" s="50">
        <v>0.41</v>
      </c>
    </row>
    <row r="15" spans="1:36" s="50" customFormat="1" x14ac:dyDescent="0.25">
      <c r="A15" s="50" t="s">
        <v>1643</v>
      </c>
      <c r="B15" s="50" t="s">
        <v>2222</v>
      </c>
      <c r="D15" s="50">
        <v>2.2999999999999998</v>
      </c>
      <c r="E15" s="50" t="s">
        <v>188</v>
      </c>
      <c r="F15" s="50" t="s">
        <v>2669</v>
      </c>
      <c r="G15" s="50" t="s">
        <v>2622</v>
      </c>
      <c r="H15" s="50" t="s">
        <v>2613</v>
      </c>
      <c r="I15" s="50" t="s">
        <v>142</v>
      </c>
      <c r="L15" s="50">
        <v>29</v>
      </c>
      <c r="M15" s="50">
        <v>218</v>
      </c>
      <c r="V15" s="50">
        <v>0.13</v>
      </c>
      <c r="W15" s="50">
        <v>0.7</v>
      </c>
      <c r="Y15" s="50" t="s">
        <v>2674</v>
      </c>
      <c r="AG15" s="50">
        <v>0.26</v>
      </c>
    </row>
    <row r="16" spans="1:36" s="50" customFormat="1" x14ac:dyDescent="0.25">
      <c r="A16" s="50" t="s">
        <v>1643</v>
      </c>
      <c r="B16" s="50" t="s">
        <v>2222</v>
      </c>
      <c r="C16" s="50" t="s">
        <v>2666</v>
      </c>
      <c r="D16" s="50">
        <v>2.2999999999999998</v>
      </c>
      <c r="E16" s="50" t="s">
        <v>188</v>
      </c>
      <c r="F16" s="50" t="s">
        <v>2670</v>
      </c>
      <c r="G16" s="50" t="s">
        <v>2622</v>
      </c>
      <c r="H16" s="50" t="s">
        <v>2613</v>
      </c>
      <c r="I16" s="50" t="s">
        <v>142</v>
      </c>
      <c r="L16" s="50">
        <v>29</v>
      </c>
      <c r="M16" s="50">
        <v>218</v>
      </c>
      <c r="V16" s="50">
        <v>0.13</v>
      </c>
      <c r="W16" s="50">
        <v>0.78</v>
      </c>
      <c r="Y16" s="50" t="s">
        <v>2667</v>
      </c>
      <c r="AG16" s="50">
        <v>0.39</v>
      </c>
    </row>
    <row r="17" spans="1:33" s="50" customFormat="1" x14ac:dyDescent="0.25">
      <c r="A17" s="50" t="s">
        <v>1643</v>
      </c>
      <c r="B17" s="50" t="s">
        <v>2222</v>
      </c>
      <c r="C17" s="50" t="s">
        <v>2668</v>
      </c>
      <c r="D17" s="50">
        <v>2.2999999999999998</v>
      </c>
      <c r="E17" s="50" t="s">
        <v>188</v>
      </c>
      <c r="F17" s="50" t="s">
        <v>2670</v>
      </c>
      <c r="G17" s="50" t="s">
        <v>2622</v>
      </c>
      <c r="H17" s="50" t="s">
        <v>2613</v>
      </c>
      <c r="I17" s="50" t="s">
        <v>142</v>
      </c>
      <c r="L17" s="50">
        <v>29</v>
      </c>
      <c r="M17" s="50">
        <v>218</v>
      </c>
      <c r="V17" s="50">
        <v>0.13</v>
      </c>
      <c r="W17" s="50">
        <v>0.81</v>
      </c>
      <c r="Y17" s="50" t="s">
        <v>2675</v>
      </c>
      <c r="AG17" s="50">
        <v>0.42</v>
      </c>
    </row>
    <row r="18" spans="1:33" s="50" customFormat="1" x14ac:dyDescent="0.25">
      <c r="A18" s="50" t="s">
        <v>1643</v>
      </c>
      <c r="B18" s="50" t="s">
        <v>2222</v>
      </c>
      <c r="C18" s="50" t="s">
        <v>2666</v>
      </c>
      <c r="D18" s="50">
        <v>2.2999999999999998</v>
      </c>
      <c r="E18" s="50" t="s">
        <v>188</v>
      </c>
      <c r="F18" s="50" t="s">
        <v>2671</v>
      </c>
      <c r="G18" s="50" t="s">
        <v>2622</v>
      </c>
      <c r="H18" s="50" t="s">
        <v>2613</v>
      </c>
      <c r="I18" s="50" t="s">
        <v>142</v>
      </c>
      <c r="L18" s="50">
        <v>29</v>
      </c>
      <c r="M18" s="50">
        <v>218</v>
      </c>
      <c r="V18" s="50">
        <v>0.13</v>
      </c>
      <c r="W18" s="50">
        <v>0.72</v>
      </c>
      <c r="Y18" s="50" t="s">
        <v>2676</v>
      </c>
      <c r="AG18" s="50">
        <v>0.27</v>
      </c>
    </row>
    <row r="19" spans="1:33" s="50" customFormat="1" x14ac:dyDescent="0.25">
      <c r="A19" s="50" t="s">
        <v>1643</v>
      </c>
      <c r="B19" s="50" t="s">
        <v>2222</v>
      </c>
      <c r="C19" s="50" t="s">
        <v>2668</v>
      </c>
      <c r="D19" s="50">
        <v>2.2999999999999998</v>
      </c>
      <c r="E19" s="50" t="s">
        <v>188</v>
      </c>
      <c r="F19" s="50" t="s">
        <v>2671</v>
      </c>
      <c r="G19" s="50" t="s">
        <v>2622</v>
      </c>
      <c r="H19" s="50" t="s">
        <v>2613</v>
      </c>
      <c r="I19" s="50" t="s">
        <v>142</v>
      </c>
      <c r="L19" s="50">
        <v>29</v>
      </c>
      <c r="M19" s="50">
        <v>218</v>
      </c>
      <c r="V19" s="50">
        <v>0.13</v>
      </c>
      <c r="W19" s="50">
        <v>0.77</v>
      </c>
      <c r="Y19" s="50" t="s">
        <v>2677</v>
      </c>
      <c r="AG19" s="50">
        <v>0.36</v>
      </c>
    </row>
    <row r="20" spans="1:33" s="50" customFormat="1" x14ac:dyDescent="0.25">
      <c r="A20" s="50" t="s">
        <v>1643</v>
      </c>
      <c r="B20" s="50" t="s">
        <v>2222</v>
      </c>
      <c r="C20" s="50" t="s">
        <v>2666</v>
      </c>
      <c r="D20" s="50">
        <v>2.2999999999999998</v>
      </c>
      <c r="E20" s="50" t="s">
        <v>188</v>
      </c>
      <c r="F20" s="50" t="s">
        <v>2672</v>
      </c>
      <c r="G20" s="50" t="s">
        <v>2622</v>
      </c>
      <c r="H20" s="50" t="s">
        <v>2613</v>
      </c>
      <c r="I20" s="50" t="s">
        <v>142</v>
      </c>
      <c r="L20" s="50">
        <v>29</v>
      </c>
      <c r="M20" s="50">
        <v>218</v>
      </c>
      <c r="V20" s="50">
        <v>0.13</v>
      </c>
      <c r="W20" s="50">
        <v>0.69</v>
      </c>
      <c r="Y20" s="50" t="s">
        <v>2678</v>
      </c>
      <c r="AG20" s="50">
        <v>0.28000000000000003</v>
      </c>
    </row>
    <row r="21" spans="1:33" s="50" customFormat="1" x14ac:dyDescent="0.25">
      <c r="A21" s="50" t="s">
        <v>1643</v>
      </c>
      <c r="B21" s="50" t="s">
        <v>2222</v>
      </c>
      <c r="C21" s="50" t="s">
        <v>2668</v>
      </c>
      <c r="D21" s="50">
        <v>2.2999999999999998</v>
      </c>
      <c r="E21" s="50" t="s">
        <v>188</v>
      </c>
      <c r="F21" s="50" t="s">
        <v>2672</v>
      </c>
      <c r="G21" s="50" t="s">
        <v>2622</v>
      </c>
      <c r="H21" s="50" t="s">
        <v>2613</v>
      </c>
      <c r="I21" s="50" t="s">
        <v>142</v>
      </c>
      <c r="L21" s="50">
        <v>29</v>
      </c>
      <c r="M21" s="50">
        <v>218</v>
      </c>
      <c r="V21" s="50">
        <v>0.13</v>
      </c>
      <c r="W21" s="50">
        <v>0.7</v>
      </c>
      <c r="Y21" s="50" t="s">
        <v>2679</v>
      </c>
      <c r="AG21" s="50">
        <v>0.3</v>
      </c>
    </row>
    <row r="22" spans="1:33" s="50" customFormat="1" x14ac:dyDescent="0.25">
      <c r="A22" s="50" t="s">
        <v>1643</v>
      </c>
      <c r="B22" s="50" t="s">
        <v>2222</v>
      </c>
      <c r="C22" s="50" t="s">
        <v>2666</v>
      </c>
      <c r="D22" s="50">
        <v>2.2999999999999998</v>
      </c>
      <c r="E22" s="50" t="s">
        <v>188</v>
      </c>
      <c r="F22" s="50" t="s">
        <v>2673</v>
      </c>
      <c r="G22" s="50" t="s">
        <v>2622</v>
      </c>
      <c r="H22" s="50" t="s">
        <v>2613</v>
      </c>
      <c r="I22" s="50" t="s">
        <v>142</v>
      </c>
      <c r="L22" s="50">
        <v>29</v>
      </c>
      <c r="M22" s="50">
        <v>218</v>
      </c>
      <c r="V22" s="50">
        <v>0.13</v>
      </c>
      <c r="W22" s="50">
        <v>0.73</v>
      </c>
      <c r="Y22" s="50" t="s">
        <v>2656</v>
      </c>
      <c r="AG22" s="50">
        <v>0.27</v>
      </c>
    </row>
    <row r="23" spans="1:33" s="50" customFormat="1" x14ac:dyDescent="0.25">
      <c r="A23" s="50" t="s">
        <v>1643</v>
      </c>
      <c r="B23" s="50" t="s">
        <v>2222</v>
      </c>
      <c r="C23" s="50" t="s">
        <v>2668</v>
      </c>
      <c r="D23" s="50">
        <v>2.2999999999999998</v>
      </c>
      <c r="E23" s="50" t="s">
        <v>188</v>
      </c>
      <c r="F23" s="50" t="s">
        <v>2673</v>
      </c>
      <c r="G23" s="50" t="s">
        <v>2622</v>
      </c>
      <c r="H23" s="50" t="s">
        <v>2613</v>
      </c>
      <c r="I23" s="50" t="s">
        <v>142</v>
      </c>
      <c r="L23" s="50">
        <v>29</v>
      </c>
      <c r="M23" s="50">
        <v>218</v>
      </c>
      <c r="V23" s="50">
        <v>0.13</v>
      </c>
      <c r="W23" s="50">
        <v>0.74</v>
      </c>
      <c r="Y23" s="50" t="s">
        <v>2680</v>
      </c>
      <c r="AG23" s="50">
        <v>0.28000000000000003</v>
      </c>
    </row>
    <row r="24" spans="1:33" s="50" customFormat="1" x14ac:dyDescent="0.25">
      <c r="A24" s="50" t="s">
        <v>577</v>
      </c>
      <c r="B24" s="50" t="s">
        <v>2222</v>
      </c>
      <c r="C24" s="50" t="s">
        <v>2963</v>
      </c>
      <c r="D24" s="50">
        <v>2.1</v>
      </c>
      <c r="E24" s="50" t="s">
        <v>2379</v>
      </c>
      <c r="F24" s="50" t="s">
        <v>180</v>
      </c>
      <c r="G24" s="50" t="s">
        <v>314</v>
      </c>
      <c r="I24" s="50">
        <v>5</v>
      </c>
      <c r="J24" s="50">
        <v>0.26</v>
      </c>
      <c r="K24" s="50">
        <v>0.98</v>
      </c>
      <c r="L24" s="59">
        <f t="shared" ref="L24:L55" si="0">V24*M24</f>
        <v>24.119999999999997</v>
      </c>
      <c r="M24" s="50">
        <v>201</v>
      </c>
      <c r="N24" s="50">
        <v>0.67</v>
      </c>
      <c r="O24" s="50">
        <v>0.9</v>
      </c>
      <c r="P24" s="59">
        <f t="shared" ref="P24:P55" si="1">J24*L24</f>
        <v>6.2711999999999994</v>
      </c>
      <c r="Q24" s="59">
        <f t="shared" ref="Q24:Q55" si="2">M24-L24-S24</f>
        <v>3.5375999999999976</v>
      </c>
      <c r="R24" s="59">
        <f t="shared" ref="R24:R55" si="3">L24-P24</f>
        <v>17.848799999999997</v>
      </c>
      <c r="S24" s="59">
        <f t="shared" ref="S24:S55" si="4">K24*(M24-L24)</f>
        <v>173.3424</v>
      </c>
      <c r="T24" s="58">
        <f>J24/(Q24/(Q24+S24))</f>
        <v>13.000000000000009</v>
      </c>
      <c r="U24" s="58">
        <f t="shared" ref="U24:U55" si="5">(R24/(R24+P24))/K24</f>
        <v>0.75510204081632648</v>
      </c>
      <c r="V24" s="50">
        <v>0.12</v>
      </c>
      <c r="W24" s="50">
        <v>0.62</v>
      </c>
    </row>
    <row r="25" spans="1:33" s="50" customFormat="1" x14ac:dyDescent="0.25">
      <c r="A25" s="50" t="s">
        <v>577</v>
      </c>
      <c r="B25" s="50" t="s">
        <v>2222</v>
      </c>
      <c r="C25" s="50" t="s">
        <v>2972</v>
      </c>
      <c r="D25" s="50">
        <v>2.1</v>
      </c>
      <c r="E25" s="50" t="s">
        <v>2389</v>
      </c>
      <c r="F25" s="50" t="s">
        <v>241</v>
      </c>
      <c r="G25" s="50" t="s">
        <v>314</v>
      </c>
      <c r="I25" s="50">
        <v>7</v>
      </c>
      <c r="J25" s="50">
        <v>0.26</v>
      </c>
      <c r="K25" s="50">
        <v>1</v>
      </c>
      <c r="L25" s="59">
        <f t="shared" si="0"/>
        <v>35.19</v>
      </c>
      <c r="M25" s="50">
        <v>69</v>
      </c>
      <c r="N25" s="50">
        <v>1</v>
      </c>
      <c r="O25" s="50">
        <v>0.56999999999999995</v>
      </c>
      <c r="P25" s="59">
        <f t="shared" si="1"/>
        <v>9.1494</v>
      </c>
      <c r="Q25" s="59">
        <f t="shared" si="2"/>
        <v>0</v>
      </c>
      <c r="R25" s="59">
        <f t="shared" si="3"/>
        <v>26.040599999999998</v>
      </c>
      <c r="S25" s="59">
        <f t="shared" si="4"/>
        <v>33.81</v>
      </c>
      <c r="T25" s="58"/>
      <c r="U25" s="58">
        <f t="shared" si="5"/>
        <v>0.74</v>
      </c>
      <c r="V25" s="50">
        <v>0.51</v>
      </c>
      <c r="W25" s="50">
        <v>0.63</v>
      </c>
    </row>
    <row r="26" spans="1:33" s="50" customFormat="1" x14ac:dyDescent="0.25">
      <c r="A26" s="50" t="s">
        <v>577</v>
      </c>
      <c r="B26" s="50" t="s">
        <v>2222</v>
      </c>
      <c r="C26" s="50" t="s">
        <v>2972</v>
      </c>
      <c r="D26" s="50">
        <v>2.1</v>
      </c>
      <c r="E26" s="50" t="s">
        <v>2380</v>
      </c>
      <c r="F26" s="50" t="s">
        <v>180</v>
      </c>
      <c r="G26" s="50" t="s">
        <v>314</v>
      </c>
      <c r="I26" s="50">
        <v>5</v>
      </c>
      <c r="J26" s="50">
        <v>0.28999999999999998</v>
      </c>
      <c r="K26" s="50">
        <v>0.97</v>
      </c>
      <c r="L26" s="59">
        <f t="shared" si="0"/>
        <v>6.9</v>
      </c>
      <c r="M26" s="50">
        <v>69</v>
      </c>
      <c r="N26" s="50">
        <v>0.5</v>
      </c>
      <c r="O26" s="50">
        <v>0.92</v>
      </c>
      <c r="P26" s="59">
        <f t="shared" si="1"/>
        <v>2.0009999999999999</v>
      </c>
      <c r="Q26" s="59">
        <f t="shared" si="2"/>
        <v>1.8629999999999995</v>
      </c>
      <c r="R26" s="59">
        <f t="shared" si="3"/>
        <v>4.8990000000000009</v>
      </c>
      <c r="S26" s="59">
        <f t="shared" si="4"/>
        <v>60.237000000000002</v>
      </c>
      <c r="T26" s="58">
        <f t="shared" ref="T26:T37" si="6">J26/(Q26/(Q26+S26))</f>
        <v>9.6666666666666679</v>
      </c>
      <c r="U26" s="58">
        <f t="shared" si="5"/>
        <v>0.731958762886598</v>
      </c>
      <c r="V26" s="50">
        <v>0.1</v>
      </c>
      <c r="W26" s="50">
        <v>0.63</v>
      </c>
    </row>
    <row r="27" spans="1:33" s="50" customFormat="1" x14ac:dyDescent="0.25">
      <c r="A27" s="50" t="s">
        <v>577</v>
      </c>
      <c r="B27" s="50" t="s">
        <v>2222</v>
      </c>
      <c r="C27" s="50" t="s">
        <v>2971</v>
      </c>
      <c r="D27" s="50">
        <v>2.1</v>
      </c>
      <c r="E27" s="50" t="s">
        <v>2389</v>
      </c>
      <c r="F27" s="50" t="s">
        <v>180</v>
      </c>
      <c r="G27" s="50" t="s">
        <v>314</v>
      </c>
      <c r="I27" s="50">
        <v>5</v>
      </c>
      <c r="J27" s="50">
        <v>0.4</v>
      </c>
      <c r="K27" s="50">
        <v>0.94</v>
      </c>
      <c r="L27" s="59">
        <f t="shared" si="0"/>
        <v>40.120000000000005</v>
      </c>
      <c r="M27" s="50">
        <v>59</v>
      </c>
      <c r="N27" s="50">
        <v>0.94</v>
      </c>
      <c r="O27" s="50">
        <v>0.4</v>
      </c>
      <c r="P27" s="59">
        <f t="shared" si="1"/>
        <v>16.048000000000002</v>
      </c>
      <c r="Q27" s="59">
        <f t="shared" si="2"/>
        <v>1.1327999999999996</v>
      </c>
      <c r="R27" s="59">
        <f t="shared" si="3"/>
        <v>24.072000000000003</v>
      </c>
      <c r="S27" s="59">
        <f t="shared" si="4"/>
        <v>17.747199999999996</v>
      </c>
      <c r="T27" s="58">
        <f t="shared" si="6"/>
        <v>6.6666666666666679</v>
      </c>
      <c r="U27" s="58">
        <f t="shared" si="5"/>
        <v>0.63829787234042556</v>
      </c>
      <c r="V27" s="50">
        <v>0.68</v>
      </c>
      <c r="W27" s="50">
        <v>0.67</v>
      </c>
    </row>
    <row r="28" spans="1:33" s="50" customFormat="1" x14ac:dyDescent="0.25">
      <c r="A28" s="50" t="s">
        <v>577</v>
      </c>
      <c r="B28" s="50" t="s">
        <v>2222</v>
      </c>
      <c r="C28" s="50" t="s">
        <v>2974</v>
      </c>
      <c r="D28" s="50">
        <v>2.1</v>
      </c>
      <c r="E28" s="50" t="s">
        <v>2379</v>
      </c>
      <c r="F28" s="50" t="s">
        <v>180</v>
      </c>
      <c r="G28" s="50" t="s">
        <v>314</v>
      </c>
      <c r="I28" s="50">
        <v>5</v>
      </c>
      <c r="J28" s="50">
        <v>0.4</v>
      </c>
      <c r="K28" s="50">
        <v>0.99</v>
      </c>
      <c r="L28" s="59">
        <f t="shared" si="0"/>
        <v>10.78</v>
      </c>
      <c r="M28" s="50">
        <v>98</v>
      </c>
      <c r="N28" s="50">
        <v>0.8</v>
      </c>
      <c r="O28" s="50">
        <v>0.93</v>
      </c>
      <c r="P28" s="59">
        <f t="shared" si="1"/>
        <v>4.3120000000000003</v>
      </c>
      <c r="Q28" s="59">
        <f t="shared" si="2"/>
        <v>0.87220000000000653</v>
      </c>
      <c r="R28" s="59">
        <f t="shared" si="3"/>
        <v>6.4679999999999991</v>
      </c>
      <c r="S28" s="59">
        <f t="shared" si="4"/>
        <v>86.347799999999992</v>
      </c>
      <c r="T28" s="58">
        <f t="shared" si="6"/>
        <v>39.999999999999702</v>
      </c>
      <c r="U28" s="58">
        <f t="shared" si="5"/>
        <v>0.60606060606060608</v>
      </c>
      <c r="V28" s="50">
        <v>0.11</v>
      </c>
      <c r="W28" s="50">
        <v>0.69</v>
      </c>
    </row>
    <row r="29" spans="1:33" s="50" customFormat="1" x14ac:dyDescent="0.25">
      <c r="A29" s="50" t="s">
        <v>577</v>
      </c>
      <c r="B29" s="50" t="s">
        <v>2222</v>
      </c>
      <c r="C29" s="50" t="s">
        <v>2974</v>
      </c>
      <c r="D29" s="50">
        <v>2.1</v>
      </c>
      <c r="E29" s="50" t="s">
        <v>2379</v>
      </c>
      <c r="F29" s="50" t="s">
        <v>241</v>
      </c>
      <c r="G29" s="50" t="s">
        <v>314</v>
      </c>
      <c r="I29" s="50">
        <v>9</v>
      </c>
      <c r="J29" s="50">
        <v>0.4</v>
      </c>
      <c r="K29" s="50">
        <v>0.98</v>
      </c>
      <c r="L29" s="59">
        <f t="shared" si="0"/>
        <v>10.78</v>
      </c>
      <c r="M29" s="50">
        <v>98</v>
      </c>
      <c r="N29" s="50">
        <v>0.67</v>
      </c>
      <c r="O29" s="50">
        <v>0.93</v>
      </c>
      <c r="P29" s="59">
        <f t="shared" si="1"/>
        <v>4.3120000000000003</v>
      </c>
      <c r="Q29" s="59">
        <f t="shared" si="2"/>
        <v>1.7443999999999988</v>
      </c>
      <c r="R29" s="59">
        <f t="shared" si="3"/>
        <v>6.4679999999999991</v>
      </c>
      <c r="S29" s="59">
        <f t="shared" si="4"/>
        <v>85.4756</v>
      </c>
      <c r="T29" s="58">
        <f t="shared" si="6"/>
        <v>20.000000000000014</v>
      </c>
      <c r="U29" s="58">
        <f t="shared" si="5"/>
        <v>0.61224489795918369</v>
      </c>
      <c r="V29" s="50">
        <v>0.11</v>
      </c>
      <c r="W29" s="50">
        <v>0.69</v>
      </c>
    </row>
    <row r="30" spans="1:33" s="50" customFormat="1" x14ac:dyDescent="0.25">
      <c r="A30" s="50" t="s">
        <v>577</v>
      </c>
      <c r="B30" s="50" t="s">
        <v>2222</v>
      </c>
      <c r="C30" s="50" t="s">
        <v>2971</v>
      </c>
      <c r="D30" s="50">
        <v>2.1</v>
      </c>
      <c r="E30" s="50" t="s">
        <v>2378</v>
      </c>
      <c r="F30" s="50" t="s">
        <v>241</v>
      </c>
      <c r="G30" s="50" t="s">
        <v>314</v>
      </c>
      <c r="I30" s="50">
        <v>8</v>
      </c>
      <c r="J30" s="50">
        <v>0.44</v>
      </c>
      <c r="K30" s="50">
        <v>0.94</v>
      </c>
      <c r="L30" s="59">
        <f t="shared" si="0"/>
        <v>23.6</v>
      </c>
      <c r="M30" s="50">
        <v>59</v>
      </c>
      <c r="N30" s="50">
        <v>0.83</v>
      </c>
      <c r="O30" s="50">
        <v>0.72</v>
      </c>
      <c r="P30" s="59">
        <f t="shared" si="1"/>
        <v>10.384</v>
      </c>
      <c r="Q30" s="59">
        <f t="shared" si="2"/>
        <v>2.1240000000000023</v>
      </c>
      <c r="R30" s="59">
        <f t="shared" si="3"/>
        <v>13.216000000000001</v>
      </c>
      <c r="S30" s="59">
        <f t="shared" si="4"/>
        <v>33.275999999999996</v>
      </c>
      <c r="T30" s="58">
        <f t="shared" si="6"/>
        <v>7.333333333333325</v>
      </c>
      <c r="U30" s="58">
        <f t="shared" si="5"/>
        <v>0.59574468085106391</v>
      </c>
      <c r="V30" s="50">
        <v>0.4</v>
      </c>
      <c r="W30" s="50">
        <v>0.69</v>
      </c>
    </row>
    <row r="31" spans="1:33" s="50" customFormat="1" x14ac:dyDescent="0.25">
      <c r="A31" s="50" t="s">
        <v>577</v>
      </c>
      <c r="B31" s="50" t="s">
        <v>2222</v>
      </c>
      <c r="C31" s="50" t="s">
        <v>2971</v>
      </c>
      <c r="D31" s="50">
        <v>2.1</v>
      </c>
      <c r="E31" s="50" t="s">
        <v>2380</v>
      </c>
      <c r="F31" s="50" t="s">
        <v>180</v>
      </c>
      <c r="G31" s="50" t="s">
        <v>314</v>
      </c>
      <c r="I31" s="50">
        <v>5</v>
      </c>
      <c r="J31" s="50">
        <v>0.46</v>
      </c>
      <c r="K31" s="50">
        <v>0.86</v>
      </c>
      <c r="L31" s="59">
        <f t="shared" si="0"/>
        <v>28.32</v>
      </c>
      <c r="M31" s="50">
        <v>59</v>
      </c>
      <c r="N31" s="50">
        <v>0.75</v>
      </c>
      <c r="O31" s="50">
        <v>0.63</v>
      </c>
      <c r="P31" s="59">
        <f t="shared" si="1"/>
        <v>13.027200000000001</v>
      </c>
      <c r="Q31" s="59">
        <f t="shared" si="2"/>
        <v>4.2952000000000012</v>
      </c>
      <c r="R31" s="59">
        <f t="shared" si="3"/>
        <v>15.2928</v>
      </c>
      <c r="S31" s="59">
        <f t="shared" si="4"/>
        <v>26.384799999999998</v>
      </c>
      <c r="T31" s="58">
        <f t="shared" si="6"/>
        <v>3.2857142857142847</v>
      </c>
      <c r="U31" s="58">
        <f t="shared" si="5"/>
        <v>0.62790697674418605</v>
      </c>
      <c r="V31" s="50">
        <v>0.48</v>
      </c>
      <c r="W31" s="50">
        <v>0.66</v>
      </c>
    </row>
    <row r="32" spans="1:33" s="50" customFormat="1" x14ac:dyDescent="0.25">
      <c r="A32" s="50" t="s">
        <v>577</v>
      </c>
      <c r="B32" s="50" t="s">
        <v>2222</v>
      </c>
      <c r="C32" s="50" t="s">
        <v>2960</v>
      </c>
      <c r="D32" s="50">
        <v>2.1</v>
      </c>
      <c r="E32" s="50" t="s">
        <v>2389</v>
      </c>
      <c r="F32" s="50" t="s">
        <v>241</v>
      </c>
      <c r="G32" s="50" t="s">
        <v>314</v>
      </c>
      <c r="I32" s="50">
        <v>6</v>
      </c>
      <c r="J32" s="50">
        <v>0.47</v>
      </c>
      <c r="K32" s="50">
        <v>0.91</v>
      </c>
      <c r="L32" s="59">
        <f t="shared" si="0"/>
        <v>68.680000000000007</v>
      </c>
      <c r="M32" s="50">
        <v>101</v>
      </c>
      <c r="N32" s="50">
        <v>0.91</v>
      </c>
      <c r="O32" s="50">
        <v>0.45</v>
      </c>
      <c r="P32" s="59">
        <f t="shared" si="1"/>
        <v>32.279600000000002</v>
      </c>
      <c r="Q32" s="59">
        <f t="shared" si="2"/>
        <v>2.9087999999999994</v>
      </c>
      <c r="R32" s="59">
        <f t="shared" si="3"/>
        <v>36.400400000000005</v>
      </c>
      <c r="S32" s="59">
        <f t="shared" si="4"/>
        <v>29.411199999999994</v>
      </c>
      <c r="T32" s="58">
        <f t="shared" si="6"/>
        <v>5.2222222222222223</v>
      </c>
      <c r="U32" s="58">
        <f t="shared" si="5"/>
        <v>0.58241758241758246</v>
      </c>
      <c r="V32" s="50">
        <v>0.68</v>
      </c>
      <c r="W32" s="50">
        <v>0.69</v>
      </c>
    </row>
    <row r="33" spans="1:23" s="50" customFormat="1" x14ac:dyDescent="0.25">
      <c r="A33" s="50" t="s">
        <v>577</v>
      </c>
      <c r="B33" s="50" t="s">
        <v>2222</v>
      </c>
      <c r="C33" s="50" t="s">
        <v>2971</v>
      </c>
      <c r="D33" s="50">
        <v>2.1</v>
      </c>
      <c r="E33" s="50" t="s">
        <v>2389</v>
      </c>
      <c r="F33" s="50" t="s">
        <v>241</v>
      </c>
      <c r="G33" s="50" t="s">
        <v>314</v>
      </c>
      <c r="I33" s="50">
        <v>6</v>
      </c>
      <c r="J33" s="50">
        <v>0.48</v>
      </c>
      <c r="K33" s="50">
        <v>0.9</v>
      </c>
      <c r="L33" s="59">
        <f t="shared" si="0"/>
        <v>40.120000000000005</v>
      </c>
      <c r="M33" s="50">
        <v>59</v>
      </c>
      <c r="N33" s="50">
        <v>0.91</v>
      </c>
      <c r="O33" s="50">
        <v>0.45</v>
      </c>
      <c r="P33" s="59">
        <f t="shared" si="1"/>
        <v>19.2576</v>
      </c>
      <c r="Q33" s="59">
        <f t="shared" si="2"/>
        <v>1.8879999999999981</v>
      </c>
      <c r="R33" s="59">
        <f t="shared" si="3"/>
        <v>20.862400000000004</v>
      </c>
      <c r="S33" s="59">
        <f t="shared" si="4"/>
        <v>16.991999999999997</v>
      </c>
      <c r="T33" s="58">
        <f t="shared" si="6"/>
        <v>4.8000000000000034</v>
      </c>
      <c r="U33" s="58">
        <f t="shared" si="5"/>
        <v>0.57777777777777783</v>
      </c>
      <c r="V33" s="50">
        <v>0.68</v>
      </c>
      <c r="W33" s="50">
        <v>0.69</v>
      </c>
    </row>
    <row r="34" spans="1:23" s="50" customFormat="1" x14ac:dyDescent="0.25">
      <c r="A34" s="50" t="s">
        <v>577</v>
      </c>
      <c r="B34" s="50" t="s">
        <v>2222</v>
      </c>
      <c r="C34" s="50" t="s">
        <v>2971</v>
      </c>
      <c r="D34" s="50">
        <v>2.1</v>
      </c>
      <c r="E34" s="50" t="s">
        <v>2385</v>
      </c>
      <c r="F34" s="50" t="s">
        <v>241</v>
      </c>
      <c r="G34" s="50" t="s">
        <v>314</v>
      </c>
      <c r="I34" s="50">
        <v>6</v>
      </c>
      <c r="J34" s="50">
        <v>0.51</v>
      </c>
      <c r="K34" s="50">
        <v>0.91</v>
      </c>
      <c r="L34" s="59">
        <f t="shared" si="0"/>
        <v>37.17</v>
      </c>
      <c r="M34" s="50">
        <v>59</v>
      </c>
      <c r="N34" s="50">
        <v>0.91</v>
      </c>
      <c r="O34" s="50">
        <v>0.53</v>
      </c>
      <c r="P34" s="59">
        <f t="shared" si="1"/>
        <v>18.956700000000001</v>
      </c>
      <c r="Q34" s="59">
        <f t="shared" si="2"/>
        <v>1.9647000000000006</v>
      </c>
      <c r="R34" s="59">
        <f t="shared" si="3"/>
        <v>18.2133</v>
      </c>
      <c r="S34" s="59">
        <f t="shared" si="4"/>
        <v>19.865299999999998</v>
      </c>
      <c r="T34" s="58">
        <f t="shared" si="6"/>
        <v>5.6666666666666643</v>
      </c>
      <c r="U34" s="58">
        <f t="shared" si="5"/>
        <v>0.53846153846153844</v>
      </c>
      <c r="V34" s="50">
        <v>0.63</v>
      </c>
      <c r="W34" s="50">
        <v>0.71</v>
      </c>
    </row>
    <row r="35" spans="1:23" s="50" customFormat="1" x14ac:dyDescent="0.25">
      <c r="A35" s="50" t="s">
        <v>577</v>
      </c>
      <c r="B35" s="50" t="s">
        <v>2222</v>
      </c>
      <c r="C35" s="50" t="s">
        <v>2972</v>
      </c>
      <c r="D35" s="50">
        <v>2.1</v>
      </c>
      <c r="E35" s="50" t="s">
        <v>2389</v>
      </c>
      <c r="F35" s="50" t="s">
        <v>192</v>
      </c>
      <c r="G35" s="50" t="s">
        <v>314</v>
      </c>
      <c r="I35" s="50">
        <v>7</v>
      </c>
      <c r="J35" s="50">
        <v>0.51</v>
      </c>
      <c r="K35" s="50">
        <v>0.85</v>
      </c>
      <c r="L35" s="59">
        <f t="shared" si="0"/>
        <v>35.19</v>
      </c>
      <c r="M35" s="50">
        <v>69</v>
      </c>
      <c r="N35" s="50">
        <v>0.78</v>
      </c>
      <c r="O35" s="50">
        <v>0.63</v>
      </c>
      <c r="P35" s="59">
        <f t="shared" si="1"/>
        <v>17.946899999999999</v>
      </c>
      <c r="Q35" s="59">
        <f t="shared" si="2"/>
        <v>5.0715000000000003</v>
      </c>
      <c r="R35" s="59">
        <f t="shared" si="3"/>
        <v>17.243099999999998</v>
      </c>
      <c r="S35" s="59">
        <f t="shared" si="4"/>
        <v>28.738500000000002</v>
      </c>
      <c r="T35" s="58">
        <f t="shared" si="6"/>
        <v>3.4000000000000004</v>
      </c>
      <c r="U35" s="58">
        <f t="shared" si="5"/>
        <v>0.57647058823529407</v>
      </c>
      <c r="V35" s="50">
        <v>0.51</v>
      </c>
      <c r="W35" s="50">
        <v>0.68</v>
      </c>
    </row>
    <row r="36" spans="1:23" s="50" customFormat="1" x14ac:dyDescent="0.25">
      <c r="A36" s="50" t="s">
        <v>577</v>
      </c>
      <c r="B36" s="50" t="s">
        <v>2222</v>
      </c>
      <c r="C36" s="50" t="s">
        <v>2960</v>
      </c>
      <c r="D36" s="50">
        <v>2.1</v>
      </c>
      <c r="E36" s="50" t="s">
        <v>2379</v>
      </c>
      <c r="F36" s="50" t="s">
        <v>180</v>
      </c>
      <c r="G36" s="50" t="s">
        <v>314</v>
      </c>
      <c r="I36" s="50">
        <v>5</v>
      </c>
      <c r="J36" s="50">
        <v>0.52</v>
      </c>
      <c r="K36" s="50">
        <v>0.87</v>
      </c>
      <c r="L36" s="59">
        <f t="shared" si="0"/>
        <v>34.340000000000003</v>
      </c>
      <c r="M36" s="50">
        <v>101</v>
      </c>
      <c r="N36" s="50">
        <v>0.67</v>
      </c>
      <c r="O36" s="50">
        <v>0.78</v>
      </c>
      <c r="P36" s="59">
        <f t="shared" si="1"/>
        <v>17.856800000000003</v>
      </c>
      <c r="Q36" s="59">
        <f t="shared" si="2"/>
        <v>8.6657999999999973</v>
      </c>
      <c r="R36" s="59">
        <f t="shared" si="3"/>
        <v>16.4832</v>
      </c>
      <c r="S36" s="59">
        <f t="shared" si="4"/>
        <v>57.994199999999999</v>
      </c>
      <c r="T36" s="58">
        <f t="shared" si="6"/>
        <v>4.0000000000000009</v>
      </c>
      <c r="U36" s="58">
        <f t="shared" si="5"/>
        <v>0.55172413793103436</v>
      </c>
      <c r="V36" s="50">
        <v>0.34</v>
      </c>
      <c r="W36" s="50">
        <v>0.69</v>
      </c>
    </row>
    <row r="37" spans="1:23" s="50" customFormat="1" x14ac:dyDescent="0.25">
      <c r="A37" s="50" t="s">
        <v>577</v>
      </c>
      <c r="B37" s="50" t="s">
        <v>2222</v>
      </c>
      <c r="C37" s="50" t="s">
        <v>2960</v>
      </c>
      <c r="D37" s="50">
        <v>2.1</v>
      </c>
      <c r="E37" s="50" t="s">
        <v>2389</v>
      </c>
      <c r="F37" s="50" t="s">
        <v>191</v>
      </c>
      <c r="G37" s="50" t="s">
        <v>314</v>
      </c>
      <c r="I37" s="50">
        <v>6</v>
      </c>
      <c r="J37" s="50">
        <v>0.54</v>
      </c>
      <c r="K37" s="50">
        <v>0.94</v>
      </c>
      <c r="L37" s="59">
        <f t="shared" si="0"/>
        <v>68.680000000000007</v>
      </c>
      <c r="M37" s="50">
        <v>101</v>
      </c>
      <c r="N37" s="50">
        <v>0.95</v>
      </c>
      <c r="O37" s="50">
        <v>0.49</v>
      </c>
      <c r="P37" s="59">
        <f t="shared" si="1"/>
        <v>37.087200000000003</v>
      </c>
      <c r="Q37" s="59">
        <f t="shared" si="2"/>
        <v>1.9391999999999996</v>
      </c>
      <c r="R37" s="59">
        <f t="shared" si="3"/>
        <v>31.592800000000004</v>
      </c>
      <c r="S37" s="59">
        <f t="shared" si="4"/>
        <v>30.380799999999994</v>
      </c>
      <c r="T37" s="58">
        <f t="shared" si="6"/>
        <v>9.0000000000000018</v>
      </c>
      <c r="U37" s="58">
        <f t="shared" si="5"/>
        <v>0.48936170212765961</v>
      </c>
      <c r="V37" s="50">
        <v>0.68</v>
      </c>
      <c r="W37" s="50">
        <v>0.74</v>
      </c>
    </row>
    <row r="38" spans="1:23" s="50" customFormat="1" x14ac:dyDescent="0.25">
      <c r="A38" s="50" t="s">
        <v>577</v>
      </c>
      <c r="B38" s="50" t="s">
        <v>2222</v>
      </c>
      <c r="C38" s="50" t="s">
        <v>2971</v>
      </c>
      <c r="D38" s="50">
        <v>2.1</v>
      </c>
      <c r="E38" s="50" t="s">
        <v>2389</v>
      </c>
      <c r="F38" s="50" t="s">
        <v>191</v>
      </c>
      <c r="G38" s="50" t="s">
        <v>314</v>
      </c>
      <c r="I38" s="50">
        <v>6</v>
      </c>
      <c r="J38" s="50">
        <v>0.55000000000000004</v>
      </c>
      <c r="K38" s="50">
        <v>1</v>
      </c>
      <c r="L38" s="59">
        <f t="shared" si="0"/>
        <v>40.120000000000005</v>
      </c>
      <c r="M38" s="50">
        <v>59</v>
      </c>
      <c r="N38" s="50">
        <v>1</v>
      </c>
      <c r="O38" s="50">
        <v>0.51</v>
      </c>
      <c r="P38" s="59">
        <f t="shared" si="1"/>
        <v>22.066000000000006</v>
      </c>
      <c r="Q38" s="59">
        <f t="shared" si="2"/>
        <v>0</v>
      </c>
      <c r="R38" s="59">
        <f t="shared" si="3"/>
        <v>18.053999999999998</v>
      </c>
      <c r="S38" s="59">
        <f t="shared" si="4"/>
        <v>18.879999999999995</v>
      </c>
      <c r="T38" s="58"/>
      <c r="U38" s="58">
        <f t="shared" si="5"/>
        <v>0.4499999999999999</v>
      </c>
      <c r="V38" s="50">
        <v>0.68</v>
      </c>
      <c r="W38" s="50">
        <v>0.78</v>
      </c>
    </row>
    <row r="39" spans="1:23" s="50" customFormat="1" x14ac:dyDescent="0.25">
      <c r="A39" s="50" t="s">
        <v>577</v>
      </c>
      <c r="B39" s="50" t="s">
        <v>2222</v>
      </c>
      <c r="C39" s="50" t="s">
        <v>2969</v>
      </c>
      <c r="D39" s="50">
        <v>2.1</v>
      </c>
      <c r="E39" s="50" t="s">
        <v>2379</v>
      </c>
      <c r="F39" s="50" t="s">
        <v>241</v>
      </c>
      <c r="G39" s="50" t="s">
        <v>314</v>
      </c>
      <c r="I39" s="50">
        <v>7</v>
      </c>
      <c r="J39" s="50">
        <v>0.56000000000000005</v>
      </c>
      <c r="K39" s="50">
        <v>1</v>
      </c>
      <c r="L39" s="59">
        <f t="shared" si="0"/>
        <v>10.08</v>
      </c>
      <c r="M39" s="50">
        <v>28</v>
      </c>
      <c r="N39" s="50">
        <v>1</v>
      </c>
      <c r="O39" s="50">
        <v>0.8</v>
      </c>
      <c r="P39" s="59">
        <f t="shared" si="1"/>
        <v>5.6448000000000009</v>
      </c>
      <c r="Q39" s="59">
        <f t="shared" si="2"/>
        <v>0</v>
      </c>
      <c r="R39" s="59">
        <f t="shared" si="3"/>
        <v>4.4351999999999991</v>
      </c>
      <c r="S39" s="59">
        <f t="shared" si="4"/>
        <v>17.920000000000002</v>
      </c>
      <c r="T39" s="58"/>
      <c r="U39" s="58">
        <f t="shared" si="5"/>
        <v>0.43999999999999989</v>
      </c>
      <c r="V39" s="50">
        <v>0.36</v>
      </c>
      <c r="W39" s="50">
        <v>0.78</v>
      </c>
    </row>
    <row r="40" spans="1:23" s="50" customFormat="1" x14ac:dyDescent="0.25">
      <c r="A40" s="50" t="s">
        <v>577</v>
      </c>
      <c r="B40" s="50" t="s">
        <v>2222</v>
      </c>
      <c r="C40" s="50" t="s">
        <v>2971</v>
      </c>
      <c r="D40" s="50">
        <v>2.1</v>
      </c>
      <c r="E40" s="50" t="s">
        <v>2380</v>
      </c>
      <c r="F40" s="50" t="s">
        <v>241</v>
      </c>
      <c r="G40" s="50" t="s">
        <v>314</v>
      </c>
      <c r="I40" s="50">
        <v>6</v>
      </c>
      <c r="J40" s="50">
        <v>0.56999999999999995</v>
      </c>
      <c r="K40" s="50">
        <v>0.84</v>
      </c>
      <c r="L40" s="59">
        <f t="shared" si="0"/>
        <v>28.32</v>
      </c>
      <c r="M40" s="50">
        <v>59</v>
      </c>
      <c r="N40" s="50">
        <v>0.76</v>
      </c>
      <c r="O40" s="50">
        <v>0.68</v>
      </c>
      <c r="P40" s="59">
        <f t="shared" si="1"/>
        <v>16.142399999999999</v>
      </c>
      <c r="Q40" s="59">
        <f t="shared" si="2"/>
        <v>4.9087999999999994</v>
      </c>
      <c r="R40" s="59">
        <f t="shared" si="3"/>
        <v>12.177600000000002</v>
      </c>
      <c r="S40" s="59">
        <f t="shared" si="4"/>
        <v>25.7712</v>
      </c>
      <c r="T40" s="58">
        <f t="shared" ref="T40:T47" si="7">J40/(Q40/(Q40+S40))</f>
        <v>3.5625000000000004</v>
      </c>
      <c r="U40" s="58">
        <f t="shared" si="5"/>
        <v>0.51190476190476197</v>
      </c>
      <c r="V40" s="50">
        <v>0.48</v>
      </c>
      <c r="W40" s="50">
        <v>0.71</v>
      </c>
    </row>
    <row r="41" spans="1:23" s="50" customFormat="1" x14ac:dyDescent="0.25">
      <c r="A41" s="50" t="s">
        <v>577</v>
      </c>
      <c r="B41" s="50" t="s">
        <v>2222</v>
      </c>
      <c r="C41" s="50" t="s">
        <v>2960</v>
      </c>
      <c r="D41" s="50">
        <v>2.1</v>
      </c>
      <c r="E41" s="50" t="s">
        <v>2378</v>
      </c>
      <c r="F41" s="50" t="s">
        <v>241</v>
      </c>
      <c r="G41" s="50" t="s">
        <v>314</v>
      </c>
      <c r="I41" s="50">
        <v>6</v>
      </c>
      <c r="J41" s="50">
        <v>0.61</v>
      </c>
      <c r="K41" s="50">
        <v>0.79</v>
      </c>
      <c r="L41" s="59">
        <f t="shared" si="0"/>
        <v>33.33</v>
      </c>
      <c r="M41" s="50">
        <v>101</v>
      </c>
      <c r="N41" s="50">
        <v>0.59</v>
      </c>
      <c r="O41" s="50">
        <v>0.8</v>
      </c>
      <c r="P41" s="59">
        <f t="shared" si="1"/>
        <v>20.331299999999999</v>
      </c>
      <c r="Q41" s="59">
        <f t="shared" si="2"/>
        <v>14.210699999999996</v>
      </c>
      <c r="R41" s="59">
        <f t="shared" si="3"/>
        <v>12.998699999999999</v>
      </c>
      <c r="S41" s="59">
        <f t="shared" si="4"/>
        <v>53.459300000000006</v>
      </c>
      <c r="T41" s="58">
        <f t="shared" si="7"/>
        <v>2.9047619047619055</v>
      </c>
      <c r="U41" s="58">
        <f t="shared" si="5"/>
        <v>0.49367088607594939</v>
      </c>
      <c r="V41" s="50">
        <v>0.33</v>
      </c>
      <c r="W41" s="50">
        <v>0.7</v>
      </c>
    </row>
    <row r="42" spans="1:23" s="50" customFormat="1" x14ac:dyDescent="0.25">
      <c r="A42" s="50" t="s">
        <v>577</v>
      </c>
      <c r="B42" s="50" t="s">
        <v>2222</v>
      </c>
      <c r="C42" s="50" t="s">
        <v>2960</v>
      </c>
      <c r="D42" s="50">
        <v>2.1</v>
      </c>
      <c r="E42" s="50" t="s">
        <v>2379</v>
      </c>
      <c r="F42" s="50" t="s">
        <v>241</v>
      </c>
      <c r="G42" s="50" t="s">
        <v>314</v>
      </c>
      <c r="I42" s="50">
        <v>6</v>
      </c>
      <c r="J42" s="50">
        <v>0.61</v>
      </c>
      <c r="K42" s="50">
        <v>0.77</v>
      </c>
      <c r="L42" s="59">
        <f t="shared" si="0"/>
        <v>34.340000000000003</v>
      </c>
      <c r="M42" s="50">
        <v>101</v>
      </c>
      <c r="N42" s="50">
        <v>0.56999999999999995</v>
      </c>
      <c r="O42" s="50">
        <v>0.79</v>
      </c>
      <c r="P42" s="59">
        <f t="shared" si="1"/>
        <v>20.947400000000002</v>
      </c>
      <c r="Q42" s="59">
        <f t="shared" si="2"/>
        <v>15.331800000000001</v>
      </c>
      <c r="R42" s="59">
        <f t="shared" si="3"/>
        <v>13.392600000000002</v>
      </c>
      <c r="S42" s="59">
        <f t="shared" si="4"/>
        <v>51.328199999999995</v>
      </c>
      <c r="T42" s="58">
        <f t="shared" si="7"/>
        <v>2.6521739130434776</v>
      </c>
      <c r="U42" s="58">
        <f t="shared" si="5"/>
        <v>0.50649350649350655</v>
      </c>
      <c r="V42" s="50">
        <v>0.34</v>
      </c>
      <c r="W42" s="50">
        <v>0.69</v>
      </c>
    </row>
    <row r="43" spans="1:23" s="50" customFormat="1" x14ac:dyDescent="0.25">
      <c r="A43" s="50" t="s">
        <v>577</v>
      </c>
      <c r="B43" s="50" t="s">
        <v>2222</v>
      </c>
      <c r="C43" s="50" t="s">
        <v>2960</v>
      </c>
      <c r="D43" s="50">
        <v>2.1</v>
      </c>
      <c r="E43" s="50" t="s">
        <v>2380</v>
      </c>
      <c r="F43" s="50" t="s">
        <v>191</v>
      </c>
      <c r="G43" s="50" t="s">
        <v>314</v>
      </c>
      <c r="I43" s="50">
        <v>6</v>
      </c>
      <c r="J43" s="50">
        <v>0.63</v>
      </c>
      <c r="K43" s="50">
        <v>0.79</v>
      </c>
      <c r="L43" s="59">
        <f t="shared" si="0"/>
        <v>43.43</v>
      </c>
      <c r="M43" s="50">
        <v>101</v>
      </c>
      <c r="N43" s="50">
        <v>0.69</v>
      </c>
      <c r="O43" s="50">
        <v>0.74</v>
      </c>
      <c r="P43" s="59">
        <f t="shared" si="1"/>
        <v>27.360900000000001</v>
      </c>
      <c r="Q43" s="59">
        <f t="shared" si="2"/>
        <v>12.089700000000001</v>
      </c>
      <c r="R43" s="59">
        <f t="shared" si="3"/>
        <v>16.069099999999999</v>
      </c>
      <c r="S43" s="59">
        <f t="shared" si="4"/>
        <v>45.4803</v>
      </c>
      <c r="T43" s="58">
        <f t="shared" si="7"/>
        <v>2.9999999999999996</v>
      </c>
      <c r="U43" s="58">
        <f t="shared" si="5"/>
        <v>0.46835443037974683</v>
      </c>
      <c r="V43" s="50">
        <v>0.43</v>
      </c>
      <c r="W43" s="50">
        <v>0.71</v>
      </c>
    </row>
    <row r="44" spans="1:23" s="50" customFormat="1" x14ac:dyDescent="0.25">
      <c r="A44" s="50" t="s">
        <v>577</v>
      </c>
      <c r="B44" s="50" t="s">
        <v>2222</v>
      </c>
      <c r="C44" s="50" t="s">
        <v>2971</v>
      </c>
      <c r="D44" s="50">
        <v>2.1</v>
      </c>
      <c r="E44" s="50" t="s">
        <v>2380</v>
      </c>
      <c r="F44" s="50" t="s">
        <v>191</v>
      </c>
      <c r="G44" s="50" t="s">
        <v>314</v>
      </c>
      <c r="I44" s="50">
        <v>6</v>
      </c>
      <c r="J44" s="50">
        <v>0.64</v>
      </c>
      <c r="K44" s="50">
        <v>0.87</v>
      </c>
      <c r="L44" s="59">
        <f t="shared" si="0"/>
        <v>28.32</v>
      </c>
      <c r="M44" s="50">
        <v>59</v>
      </c>
      <c r="N44" s="50">
        <v>0.82</v>
      </c>
      <c r="O44" s="50">
        <v>0.73</v>
      </c>
      <c r="P44" s="59">
        <f t="shared" si="1"/>
        <v>18.1248</v>
      </c>
      <c r="Q44" s="59">
        <f t="shared" si="2"/>
        <v>3.9883999999999986</v>
      </c>
      <c r="R44" s="59">
        <f t="shared" si="3"/>
        <v>10.1952</v>
      </c>
      <c r="S44" s="59">
        <f t="shared" si="4"/>
        <v>26.691600000000001</v>
      </c>
      <c r="T44" s="58">
        <f t="shared" si="7"/>
        <v>4.9230769230769251</v>
      </c>
      <c r="U44" s="58">
        <f t="shared" si="5"/>
        <v>0.41379310344827586</v>
      </c>
      <c r="V44" s="50">
        <v>0.48</v>
      </c>
      <c r="W44" s="50">
        <v>0.76</v>
      </c>
    </row>
    <row r="45" spans="1:23" s="50" customFormat="1" x14ac:dyDescent="0.25">
      <c r="A45" s="50" t="s">
        <v>577</v>
      </c>
      <c r="B45" s="50" t="s">
        <v>2222</v>
      </c>
      <c r="C45" s="50" t="s">
        <v>2974</v>
      </c>
      <c r="D45" s="50">
        <v>2.1</v>
      </c>
      <c r="E45" s="50" t="s">
        <v>2389</v>
      </c>
      <c r="F45" s="50" t="s">
        <v>192</v>
      </c>
      <c r="G45" s="50" t="s">
        <v>314</v>
      </c>
      <c r="I45" s="50">
        <v>5</v>
      </c>
      <c r="J45" s="50">
        <v>0.64</v>
      </c>
      <c r="K45" s="50">
        <v>0.68</v>
      </c>
      <c r="L45" s="59">
        <f t="shared" si="0"/>
        <v>53.900000000000006</v>
      </c>
      <c r="M45" s="50">
        <v>98</v>
      </c>
      <c r="N45" s="50">
        <v>0.71</v>
      </c>
      <c r="O45" s="50">
        <v>0.61</v>
      </c>
      <c r="P45" s="59">
        <f t="shared" si="1"/>
        <v>34.496000000000002</v>
      </c>
      <c r="Q45" s="59">
        <f t="shared" si="2"/>
        <v>14.111999999999995</v>
      </c>
      <c r="R45" s="59">
        <f t="shared" si="3"/>
        <v>19.404000000000003</v>
      </c>
      <c r="S45" s="59">
        <f t="shared" si="4"/>
        <v>29.988</v>
      </c>
      <c r="T45" s="58">
        <f t="shared" si="7"/>
        <v>2.0000000000000009</v>
      </c>
      <c r="U45" s="58">
        <f t="shared" si="5"/>
        <v>0.52941176470588236</v>
      </c>
      <c r="V45" s="50">
        <v>0.55000000000000004</v>
      </c>
      <c r="W45" s="50">
        <v>0.66</v>
      </c>
    </row>
    <row r="46" spans="1:23" s="50" customFormat="1" x14ac:dyDescent="0.25">
      <c r="A46" s="50" t="s">
        <v>577</v>
      </c>
      <c r="B46" s="50" t="s">
        <v>2222</v>
      </c>
      <c r="C46" s="50" t="s">
        <v>2960</v>
      </c>
      <c r="D46" s="50">
        <v>2.1</v>
      </c>
      <c r="E46" s="50" t="s">
        <v>2385</v>
      </c>
      <c r="F46" s="50" t="s">
        <v>191</v>
      </c>
      <c r="G46" s="50" t="s">
        <v>314</v>
      </c>
      <c r="I46" s="50">
        <v>5</v>
      </c>
      <c r="J46" s="50">
        <v>0.65</v>
      </c>
      <c r="K46" s="50">
        <v>0.85</v>
      </c>
      <c r="L46" s="59">
        <f t="shared" si="0"/>
        <v>60.599999999999994</v>
      </c>
      <c r="M46" s="50">
        <v>101</v>
      </c>
      <c r="N46" s="50">
        <v>0.87</v>
      </c>
      <c r="O46" s="50">
        <v>0.62</v>
      </c>
      <c r="P46" s="59">
        <f t="shared" si="1"/>
        <v>39.39</v>
      </c>
      <c r="Q46" s="59">
        <f t="shared" si="2"/>
        <v>6.0600000000000023</v>
      </c>
      <c r="R46" s="59">
        <f t="shared" si="3"/>
        <v>21.209999999999994</v>
      </c>
      <c r="S46" s="59">
        <f t="shared" si="4"/>
        <v>34.340000000000003</v>
      </c>
      <c r="T46" s="58">
        <f t="shared" si="7"/>
        <v>4.333333333333333</v>
      </c>
      <c r="U46" s="58">
        <f t="shared" si="5"/>
        <v>0.41176470588235287</v>
      </c>
      <c r="V46" s="50">
        <v>0.6</v>
      </c>
      <c r="W46" s="50">
        <v>0.75</v>
      </c>
    </row>
    <row r="47" spans="1:23" s="50" customFormat="1" x14ac:dyDescent="0.25">
      <c r="A47" s="50" t="s">
        <v>577</v>
      </c>
      <c r="B47" s="50" t="s">
        <v>2222</v>
      </c>
      <c r="C47" s="50" t="s">
        <v>2963</v>
      </c>
      <c r="D47" s="50">
        <v>2.1</v>
      </c>
      <c r="E47" s="50" t="s">
        <v>2389</v>
      </c>
      <c r="F47" s="50" t="s">
        <v>192</v>
      </c>
      <c r="G47" s="50" t="s">
        <v>314</v>
      </c>
      <c r="I47" s="50">
        <v>5</v>
      </c>
      <c r="J47" s="50">
        <v>0.65</v>
      </c>
      <c r="K47" s="50">
        <v>0.68</v>
      </c>
      <c r="L47" s="59">
        <f t="shared" si="0"/>
        <v>112.56000000000002</v>
      </c>
      <c r="M47" s="50">
        <v>201</v>
      </c>
      <c r="N47" s="50">
        <v>0.72</v>
      </c>
      <c r="O47" s="50">
        <v>0.6</v>
      </c>
      <c r="P47" s="59">
        <f t="shared" si="1"/>
        <v>73.164000000000016</v>
      </c>
      <c r="Q47" s="59">
        <f t="shared" si="2"/>
        <v>28.300799999999988</v>
      </c>
      <c r="R47" s="59">
        <f t="shared" si="3"/>
        <v>39.396000000000001</v>
      </c>
      <c r="S47" s="59">
        <f t="shared" si="4"/>
        <v>60.139199999999995</v>
      </c>
      <c r="T47" s="58">
        <f t="shared" si="7"/>
        <v>2.0312500000000004</v>
      </c>
      <c r="U47" s="58">
        <f t="shared" si="5"/>
        <v>0.51470588235294112</v>
      </c>
      <c r="V47" s="50">
        <v>0.56000000000000005</v>
      </c>
      <c r="W47" s="50">
        <v>0.66</v>
      </c>
    </row>
    <row r="48" spans="1:23" s="50" customFormat="1" x14ac:dyDescent="0.25">
      <c r="A48" s="50" t="s">
        <v>577</v>
      </c>
      <c r="B48" s="50" t="s">
        <v>2222</v>
      </c>
      <c r="C48" s="50" t="s">
        <v>2969</v>
      </c>
      <c r="D48" s="50">
        <v>2.1</v>
      </c>
      <c r="E48" s="50" t="s">
        <v>2389</v>
      </c>
      <c r="F48" s="50" t="s">
        <v>180</v>
      </c>
      <c r="G48" s="50" t="s">
        <v>314</v>
      </c>
      <c r="I48" s="50">
        <v>2</v>
      </c>
      <c r="J48" s="50">
        <v>0.65</v>
      </c>
      <c r="K48" s="50">
        <v>1</v>
      </c>
      <c r="L48" s="59">
        <f t="shared" si="0"/>
        <v>20.72</v>
      </c>
      <c r="M48" s="50">
        <v>28</v>
      </c>
      <c r="N48" s="50">
        <v>1</v>
      </c>
      <c r="O48" s="50">
        <v>0.5</v>
      </c>
      <c r="P48" s="59">
        <f t="shared" si="1"/>
        <v>13.468</v>
      </c>
      <c r="Q48" s="59">
        <f t="shared" si="2"/>
        <v>0</v>
      </c>
      <c r="R48" s="59">
        <f t="shared" si="3"/>
        <v>7.2519999999999989</v>
      </c>
      <c r="S48" s="59">
        <f t="shared" si="4"/>
        <v>7.2800000000000011</v>
      </c>
      <c r="T48" s="58"/>
      <c r="U48" s="58">
        <f t="shared" si="5"/>
        <v>0.35</v>
      </c>
      <c r="V48" s="50">
        <v>0.74</v>
      </c>
      <c r="W48" s="50">
        <v>0.83</v>
      </c>
    </row>
    <row r="49" spans="1:23" s="50" customFormat="1" x14ac:dyDescent="0.25">
      <c r="A49" s="50" t="s">
        <v>577</v>
      </c>
      <c r="B49" s="50" t="s">
        <v>2222</v>
      </c>
      <c r="C49" s="50" t="s">
        <v>2971</v>
      </c>
      <c r="D49" s="50">
        <v>2.1</v>
      </c>
      <c r="E49" s="50" t="s">
        <v>2378</v>
      </c>
      <c r="F49" s="50" t="s">
        <v>191</v>
      </c>
      <c r="G49" s="50" t="s">
        <v>314</v>
      </c>
      <c r="I49" s="50">
        <v>6</v>
      </c>
      <c r="J49" s="50">
        <v>0.65</v>
      </c>
      <c r="K49" s="50">
        <v>0.83</v>
      </c>
      <c r="L49" s="59">
        <f t="shared" si="0"/>
        <v>23.6</v>
      </c>
      <c r="M49" s="50">
        <v>59</v>
      </c>
      <c r="N49" s="50">
        <v>0.71</v>
      </c>
      <c r="O49" s="50">
        <v>0.78</v>
      </c>
      <c r="P49" s="59">
        <f t="shared" si="1"/>
        <v>15.340000000000002</v>
      </c>
      <c r="Q49" s="59">
        <f t="shared" si="2"/>
        <v>6.0180000000000007</v>
      </c>
      <c r="R49" s="59">
        <f t="shared" si="3"/>
        <v>8.26</v>
      </c>
      <c r="S49" s="59">
        <f t="shared" si="4"/>
        <v>29.381999999999998</v>
      </c>
      <c r="T49" s="58">
        <f t="shared" ref="T49:T66" si="8">J49/(Q49/(Q49+S49))</f>
        <v>3.8235294117647052</v>
      </c>
      <c r="U49" s="58">
        <f t="shared" si="5"/>
        <v>0.42168674698795178</v>
      </c>
      <c r="V49" s="50">
        <v>0.4</v>
      </c>
      <c r="W49" s="50">
        <v>0.74</v>
      </c>
    </row>
    <row r="50" spans="1:23" s="50" customFormat="1" x14ac:dyDescent="0.25">
      <c r="A50" s="50" t="s">
        <v>577</v>
      </c>
      <c r="B50" s="50" t="s">
        <v>2222</v>
      </c>
      <c r="C50" s="50" t="s">
        <v>2971</v>
      </c>
      <c r="D50" s="50">
        <v>2.1</v>
      </c>
      <c r="E50" s="50" t="s">
        <v>2379</v>
      </c>
      <c r="F50" s="50" t="s">
        <v>180</v>
      </c>
      <c r="G50" s="50" t="s">
        <v>314</v>
      </c>
      <c r="I50" s="50">
        <v>5</v>
      </c>
      <c r="J50" s="50">
        <v>0.65</v>
      </c>
      <c r="K50" s="50">
        <v>0.86</v>
      </c>
      <c r="L50" s="59">
        <f t="shared" si="0"/>
        <v>19.470000000000002</v>
      </c>
      <c r="M50" s="50">
        <v>59</v>
      </c>
      <c r="N50" s="50">
        <v>0.69</v>
      </c>
      <c r="O50" s="50">
        <v>0.84</v>
      </c>
      <c r="P50" s="59">
        <f t="shared" si="1"/>
        <v>12.655500000000002</v>
      </c>
      <c r="Q50" s="59">
        <f t="shared" si="2"/>
        <v>5.5341999999999985</v>
      </c>
      <c r="R50" s="59">
        <f t="shared" si="3"/>
        <v>6.8145000000000007</v>
      </c>
      <c r="S50" s="59">
        <f t="shared" si="4"/>
        <v>33.995800000000003</v>
      </c>
      <c r="T50" s="58">
        <f t="shared" si="8"/>
        <v>4.6428571428571441</v>
      </c>
      <c r="U50" s="58">
        <f t="shared" si="5"/>
        <v>0.40697674418604651</v>
      </c>
      <c r="V50" s="50">
        <v>0.33</v>
      </c>
      <c r="W50" s="50">
        <v>0.75</v>
      </c>
    </row>
    <row r="51" spans="1:23" s="50" customFormat="1" x14ac:dyDescent="0.25">
      <c r="A51" s="50" t="s">
        <v>577</v>
      </c>
      <c r="B51" s="50" t="s">
        <v>2222</v>
      </c>
      <c r="C51" s="50" t="s">
        <v>2960</v>
      </c>
      <c r="D51" s="50">
        <v>2.1</v>
      </c>
      <c r="E51" s="50" t="s">
        <v>2379</v>
      </c>
      <c r="F51" s="50" t="s">
        <v>191</v>
      </c>
      <c r="G51" s="50" t="s">
        <v>314</v>
      </c>
      <c r="I51" s="50">
        <v>6</v>
      </c>
      <c r="J51" s="50">
        <v>0.67</v>
      </c>
      <c r="K51" s="50">
        <v>0.73</v>
      </c>
      <c r="L51" s="59">
        <f t="shared" si="0"/>
        <v>34.340000000000003</v>
      </c>
      <c r="M51" s="50">
        <v>101</v>
      </c>
      <c r="N51" s="50">
        <v>0.56000000000000005</v>
      </c>
      <c r="O51" s="50">
        <v>0.81</v>
      </c>
      <c r="P51" s="59">
        <f t="shared" si="1"/>
        <v>23.007800000000003</v>
      </c>
      <c r="Q51" s="59">
        <f t="shared" si="2"/>
        <v>17.998199999999997</v>
      </c>
      <c r="R51" s="59">
        <f t="shared" si="3"/>
        <v>11.3322</v>
      </c>
      <c r="S51" s="59">
        <f t="shared" si="4"/>
        <v>48.661799999999999</v>
      </c>
      <c r="T51" s="58">
        <f t="shared" si="8"/>
        <v>2.4814814814814818</v>
      </c>
      <c r="U51" s="58">
        <f t="shared" si="5"/>
        <v>0.45205479452054792</v>
      </c>
      <c r="V51" s="50">
        <v>0.34</v>
      </c>
      <c r="W51" s="50">
        <v>0.7</v>
      </c>
    </row>
    <row r="52" spans="1:23" s="50" customFormat="1" x14ac:dyDescent="0.25">
      <c r="A52" s="50" t="s">
        <v>577</v>
      </c>
      <c r="B52" s="50" t="s">
        <v>2222</v>
      </c>
      <c r="C52" s="50" t="s">
        <v>2960</v>
      </c>
      <c r="D52" s="50">
        <v>2.1</v>
      </c>
      <c r="E52" s="50" t="s">
        <v>2389</v>
      </c>
      <c r="F52" s="50" t="s">
        <v>180</v>
      </c>
      <c r="G52" s="50" t="s">
        <v>314</v>
      </c>
      <c r="I52" s="50">
        <v>3</v>
      </c>
      <c r="J52" s="50">
        <v>0.67</v>
      </c>
      <c r="K52" s="50">
        <v>0.69</v>
      </c>
      <c r="L52" s="59">
        <f t="shared" si="0"/>
        <v>68.680000000000007</v>
      </c>
      <c r="M52" s="50">
        <v>101</v>
      </c>
      <c r="N52" s="50">
        <v>0.83</v>
      </c>
      <c r="O52" s="50">
        <v>0.48</v>
      </c>
      <c r="P52" s="59">
        <f t="shared" si="1"/>
        <v>46.015600000000006</v>
      </c>
      <c r="Q52" s="59">
        <f t="shared" si="2"/>
        <v>10.019199999999998</v>
      </c>
      <c r="R52" s="59">
        <f t="shared" si="3"/>
        <v>22.664400000000001</v>
      </c>
      <c r="S52" s="59">
        <f t="shared" si="4"/>
        <v>22.300799999999995</v>
      </c>
      <c r="T52" s="58">
        <f t="shared" si="8"/>
        <v>2.1612903225806455</v>
      </c>
      <c r="U52" s="58">
        <f t="shared" si="5"/>
        <v>0.47826086956521735</v>
      </c>
      <c r="V52" s="50">
        <v>0.68</v>
      </c>
      <c r="W52" s="50">
        <v>0.68</v>
      </c>
    </row>
    <row r="53" spans="1:23" s="50" customFormat="1" x14ac:dyDescent="0.25">
      <c r="A53" s="50" t="s">
        <v>577</v>
      </c>
      <c r="B53" s="50" t="s">
        <v>2222</v>
      </c>
      <c r="C53" s="50" t="s">
        <v>2969</v>
      </c>
      <c r="D53" s="50">
        <v>2.1</v>
      </c>
      <c r="E53" s="50" t="s">
        <v>2378</v>
      </c>
      <c r="F53" s="50" t="s">
        <v>180</v>
      </c>
      <c r="G53" s="50" t="s">
        <v>314</v>
      </c>
      <c r="I53" s="50">
        <v>4</v>
      </c>
      <c r="J53" s="50">
        <v>0.67</v>
      </c>
      <c r="K53" s="50">
        <v>0.76</v>
      </c>
      <c r="L53" s="59">
        <f t="shared" si="0"/>
        <v>6.16</v>
      </c>
      <c r="M53" s="50">
        <v>28</v>
      </c>
      <c r="N53" s="50">
        <v>0.44</v>
      </c>
      <c r="O53" s="50">
        <v>0.89</v>
      </c>
      <c r="P53" s="59">
        <f t="shared" si="1"/>
        <v>4.1272000000000002</v>
      </c>
      <c r="Q53" s="59">
        <f t="shared" si="2"/>
        <v>5.2415999999999983</v>
      </c>
      <c r="R53" s="59">
        <f t="shared" si="3"/>
        <v>2.0327999999999999</v>
      </c>
      <c r="S53" s="59">
        <f t="shared" si="4"/>
        <v>16.598400000000002</v>
      </c>
      <c r="T53" s="58">
        <f t="shared" si="8"/>
        <v>2.7916666666666674</v>
      </c>
      <c r="U53" s="58">
        <f t="shared" si="5"/>
        <v>0.43421052631578944</v>
      </c>
      <c r="V53" s="50">
        <v>0.22</v>
      </c>
      <c r="W53" s="50">
        <v>0.71</v>
      </c>
    </row>
    <row r="54" spans="1:23" s="50" customFormat="1" x14ac:dyDescent="0.25">
      <c r="A54" s="50" t="s">
        <v>577</v>
      </c>
      <c r="B54" s="50" t="s">
        <v>2222</v>
      </c>
      <c r="C54" s="50" t="s">
        <v>2969</v>
      </c>
      <c r="D54" s="50">
        <v>2.1</v>
      </c>
      <c r="E54" s="50" t="s">
        <v>2378</v>
      </c>
      <c r="F54" s="50" t="s">
        <v>241</v>
      </c>
      <c r="G54" s="50" t="s">
        <v>314</v>
      </c>
      <c r="I54" s="50">
        <v>5</v>
      </c>
      <c r="J54" s="50">
        <v>0.67</v>
      </c>
      <c r="K54" s="50">
        <v>0.71</v>
      </c>
      <c r="L54" s="59">
        <f t="shared" si="0"/>
        <v>6.16</v>
      </c>
      <c r="M54" s="50">
        <v>28</v>
      </c>
      <c r="N54" s="50">
        <v>0.4</v>
      </c>
      <c r="O54" s="50">
        <v>0.88</v>
      </c>
      <c r="P54" s="59">
        <f t="shared" si="1"/>
        <v>4.1272000000000002</v>
      </c>
      <c r="Q54" s="59">
        <f t="shared" si="2"/>
        <v>6.3336000000000006</v>
      </c>
      <c r="R54" s="59">
        <f t="shared" si="3"/>
        <v>2.0327999999999999</v>
      </c>
      <c r="S54" s="59">
        <f t="shared" si="4"/>
        <v>15.506399999999999</v>
      </c>
      <c r="T54" s="58">
        <f t="shared" si="8"/>
        <v>2.3103448275862069</v>
      </c>
      <c r="U54" s="58">
        <f t="shared" si="5"/>
        <v>0.46478873239436619</v>
      </c>
      <c r="V54" s="50">
        <v>0.22</v>
      </c>
      <c r="W54" s="50">
        <v>0.69</v>
      </c>
    </row>
    <row r="55" spans="1:23" s="50" customFormat="1" x14ac:dyDescent="0.25">
      <c r="A55" s="50" t="s">
        <v>577</v>
      </c>
      <c r="B55" s="50" t="s">
        <v>2222</v>
      </c>
      <c r="C55" s="50" t="s">
        <v>2972</v>
      </c>
      <c r="D55" s="50">
        <v>2.1</v>
      </c>
      <c r="E55" s="50" t="s">
        <v>2378</v>
      </c>
      <c r="F55" s="50" t="s">
        <v>180</v>
      </c>
      <c r="G55" s="50" t="s">
        <v>314</v>
      </c>
      <c r="I55" s="50">
        <v>4</v>
      </c>
      <c r="J55" s="50">
        <v>0.67</v>
      </c>
      <c r="K55" s="50">
        <v>0.89</v>
      </c>
      <c r="L55" s="59">
        <f t="shared" si="0"/>
        <v>2.7600000000000002</v>
      </c>
      <c r="M55" s="50">
        <v>69</v>
      </c>
      <c r="N55" s="50">
        <v>0.22</v>
      </c>
      <c r="O55" s="50">
        <v>0.98</v>
      </c>
      <c r="P55" s="59">
        <f t="shared" si="1"/>
        <v>1.8492000000000002</v>
      </c>
      <c r="Q55" s="59">
        <f t="shared" si="2"/>
        <v>7.2864000000000004</v>
      </c>
      <c r="R55" s="59">
        <f t="shared" si="3"/>
        <v>0.91080000000000005</v>
      </c>
      <c r="S55" s="59">
        <f t="shared" si="4"/>
        <v>58.953599999999994</v>
      </c>
      <c r="T55" s="58">
        <f t="shared" si="8"/>
        <v>6.0909090909090908</v>
      </c>
      <c r="U55" s="58">
        <f t="shared" si="5"/>
        <v>0.3707865168539326</v>
      </c>
      <c r="V55" s="50">
        <v>0.04</v>
      </c>
      <c r="W55" s="50">
        <v>0.78</v>
      </c>
    </row>
    <row r="56" spans="1:23" s="50" customFormat="1" x14ac:dyDescent="0.25">
      <c r="A56" s="50" t="s">
        <v>577</v>
      </c>
      <c r="B56" s="50" t="s">
        <v>2222</v>
      </c>
      <c r="C56" s="50" t="s">
        <v>2972</v>
      </c>
      <c r="D56" s="50">
        <v>2.1</v>
      </c>
      <c r="E56" s="50" t="s">
        <v>2378</v>
      </c>
      <c r="F56" s="50" t="s">
        <v>241</v>
      </c>
      <c r="G56" s="50" t="s">
        <v>314</v>
      </c>
      <c r="I56" s="50">
        <v>9</v>
      </c>
      <c r="J56" s="50">
        <v>0.67</v>
      </c>
      <c r="K56" s="50">
        <v>0.96</v>
      </c>
      <c r="L56" s="59">
        <f t="shared" ref="L56:L87" si="9">V56*M56</f>
        <v>2.7600000000000002</v>
      </c>
      <c r="M56" s="50">
        <v>69</v>
      </c>
      <c r="N56" s="50">
        <v>0.4</v>
      </c>
      <c r="O56" s="50">
        <v>0.98</v>
      </c>
      <c r="P56" s="59">
        <f t="shared" ref="P56:P87" si="10">J56*L56</f>
        <v>1.8492000000000002</v>
      </c>
      <c r="Q56" s="59">
        <f t="shared" ref="Q56:Q87" si="11">M56-L56-S56</f>
        <v>2.6495999999999995</v>
      </c>
      <c r="R56" s="59">
        <f t="shared" ref="R56:R87" si="12">L56-P56</f>
        <v>0.91080000000000005</v>
      </c>
      <c r="S56" s="59">
        <f t="shared" ref="S56:S87" si="13">K56*(M56-L56)</f>
        <v>63.590399999999995</v>
      </c>
      <c r="T56" s="58">
        <f t="shared" si="8"/>
        <v>16.750000000000004</v>
      </c>
      <c r="U56" s="58">
        <f t="shared" ref="U56:U87" si="14">(R56/(R56+P56))/K56</f>
        <v>0.34375000000000006</v>
      </c>
      <c r="V56" s="50">
        <v>0.04</v>
      </c>
      <c r="W56" s="50">
        <v>0.81</v>
      </c>
    </row>
    <row r="57" spans="1:23" s="50" customFormat="1" x14ac:dyDescent="0.25">
      <c r="A57" s="50" t="s">
        <v>577</v>
      </c>
      <c r="B57" s="50" t="s">
        <v>2222</v>
      </c>
      <c r="C57" s="50" t="s">
        <v>2963</v>
      </c>
      <c r="D57" s="50">
        <v>2.1</v>
      </c>
      <c r="E57" s="50" t="s">
        <v>2380</v>
      </c>
      <c r="F57" s="50" t="s">
        <v>192</v>
      </c>
      <c r="G57" s="50" t="s">
        <v>314</v>
      </c>
      <c r="I57" s="50">
        <v>7</v>
      </c>
      <c r="J57" s="50">
        <v>0.68</v>
      </c>
      <c r="K57" s="50">
        <v>0.72</v>
      </c>
      <c r="L57" s="59">
        <f t="shared" si="9"/>
        <v>34.17</v>
      </c>
      <c r="M57" s="50">
        <v>201</v>
      </c>
      <c r="N57" s="50">
        <v>0.33</v>
      </c>
      <c r="O57" s="50">
        <v>0.92</v>
      </c>
      <c r="P57" s="59">
        <f t="shared" si="10"/>
        <v>23.235600000000002</v>
      </c>
      <c r="Q57" s="59">
        <f t="shared" si="11"/>
        <v>46.712400000000002</v>
      </c>
      <c r="R57" s="59">
        <f t="shared" si="12"/>
        <v>10.9344</v>
      </c>
      <c r="S57" s="59">
        <f t="shared" si="13"/>
        <v>120.11759999999998</v>
      </c>
      <c r="T57" s="58">
        <f t="shared" si="8"/>
        <v>2.4285714285714284</v>
      </c>
      <c r="U57" s="58">
        <f t="shared" si="14"/>
        <v>0.44444444444444448</v>
      </c>
      <c r="V57" s="50">
        <v>0.17</v>
      </c>
      <c r="W57" s="50">
        <v>0.7</v>
      </c>
    </row>
    <row r="58" spans="1:23" s="50" customFormat="1" x14ac:dyDescent="0.25">
      <c r="A58" s="50" t="s">
        <v>577</v>
      </c>
      <c r="B58" s="50" t="s">
        <v>2222</v>
      </c>
      <c r="C58" s="50" t="s">
        <v>2971</v>
      </c>
      <c r="D58" s="50">
        <v>2.1</v>
      </c>
      <c r="E58" s="50" t="s">
        <v>2379</v>
      </c>
      <c r="F58" s="50" t="s">
        <v>241</v>
      </c>
      <c r="G58" s="50" t="s">
        <v>314</v>
      </c>
      <c r="I58" s="50">
        <v>6</v>
      </c>
      <c r="J58" s="50">
        <v>0.68</v>
      </c>
      <c r="K58" s="50">
        <v>0.8</v>
      </c>
      <c r="L58" s="59">
        <f t="shared" si="9"/>
        <v>19.470000000000002</v>
      </c>
      <c r="M58" s="50">
        <v>59</v>
      </c>
      <c r="N58" s="50">
        <v>0.62</v>
      </c>
      <c r="O58" s="50">
        <v>0.84</v>
      </c>
      <c r="P58" s="59">
        <f t="shared" si="10"/>
        <v>13.239600000000003</v>
      </c>
      <c r="Q58" s="59">
        <f t="shared" si="11"/>
        <v>7.9059999999999988</v>
      </c>
      <c r="R58" s="59">
        <f t="shared" si="12"/>
        <v>6.2303999999999995</v>
      </c>
      <c r="S58" s="59">
        <f t="shared" si="13"/>
        <v>31.624000000000002</v>
      </c>
      <c r="T58" s="58">
        <f t="shared" si="8"/>
        <v>3.4000000000000008</v>
      </c>
      <c r="U58" s="58">
        <f t="shared" si="14"/>
        <v>0.39999999999999991</v>
      </c>
      <c r="V58" s="50">
        <v>0.33</v>
      </c>
      <c r="W58" s="50">
        <v>0.74</v>
      </c>
    </row>
    <row r="59" spans="1:23" s="50" customFormat="1" x14ac:dyDescent="0.25">
      <c r="A59" s="50" t="s">
        <v>577</v>
      </c>
      <c r="B59" s="50" t="s">
        <v>2222</v>
      </c>
      <c r="C59" s="50" t="s">
        <v>2971</v>
      </c>
      <c r="D59" s="50">
        <v>2.1</v>
      </c>
      <c r="E59" s="50" t="s">
        <v>2385</v>
      </c>
      <c r="F59" s="50" t="s">
        <v>191</v>
      </c>
      <c r="G59" s="50" t="s">
        <v>314</v>
      </c>
      <c r="I59" s="50">
        <v>5</v>
      </c>
      <c r="J59" s="50">
        <v>0.7</v>
      </c>
      <c r="K59" s="50">
        <v>0.91</v>
      </c>
      <c r="L59" s="59">
        <f t="shared" si="9"/>
        <v>37.17</v>
      </c>
      <c r="M59" s="50">
        <v>59</v>
      </c>
      <c r="N59" s="50">
        <v>0.93</v>
      </c>
      <c r="O59" s="50">
        <v>0.65</v>
      </c>
      <c r="P59" s="59">
        <f t="shared" si="10"/>
        <v>26.018999999999998</v>
      </c>
      <c r="Q59" s="59">
        <f t="shared" si="11"/>
        <v>1.9647000000000006</v>
      </c>
      <c r="R59" s="59">
        <f t="shared" si="12"/>
        <v>11.151000000000003</v>
      </c>
      <c r="S59" s="59">
        <f t="shared" si="13"/>
        <v>19.865299999999998</v>
      </c>
      <c r="T59" s="58">
        <f t="shared" si="8"/>
        <v>7.7777777777777741</v>
      </c>
      <c r="U59" s="58">
        <f t="shared" si="14"/>
        <v>0.32967032967032978</v>
      </c>
      <c r="V59" s="50">
        <v>0.63</v>
      </c>
      <c r="W59" s="50">
        <v>0.81</v>
      </c>
    </row>
    <row r="60" spans="1:23" s="50" customFormat="1" x14ac:dyDescent="0.25">
      <c r="A60" s="50" t="s">
        <v>577</v>
      </c>
      <c r="B60" s="50" t="s">
        <v>2222</v>
      </c>
      <c r="C60" s="50" t="s">
        <v>2974</v>
      </c>
      <c r="D60" s="50">
        <v>2.1</v>
      </c>
      <c r="E60" s="50" t="s">
        <v>2379</v>
      </c>
      <c r="F60" s="50" t="s">
        <v>192</v>
      </c>
      <c r="G60" s="50" t="s">
        <v>314</v>
      </c>
      <c r="I60" s="50">
        <v>7</v>
      </c>
      <c r="J60" s="50">
        <v>0.7</v>
      </c>
      <c r="K60" s="50">
        <v>0.68</v>
      </c>
      <c r="L60" s="59">
        <f t="shared" si="9"/>
        <v>10.78</v>
      </c>
      <c r="M60" s="50">
        <v>98</v>
      </c>
      <c r="N60" s="50">
        <v>0.21</v>
      </c>
      <c r="O60" s="50">
        <v>0.95</v>
      </c>
      <c r="P60" s="59">
        <f t="shared" si="10"/>
        <v>7.5459999999999994</v>
      </c>
      <c r="Q60" s="59">
        <f t="shared" si="11"/>
        <v>27.910399999999996</v>
      </c>
      <c r="R60" s="59">
        <f t="shared" si="12"/>
        <v>3.234</v>
      </c>
      <c r="S60" s="59">
        <f t="shared" si="13"/>
        <v>59.309600000000003</v>
      </c>
      <c r="T60" s="58">
        <f t="shared" si="8"/>
        <v>2.1875</v>
      </c>
      <c r="U60" s="58">
        <f t="shared" si="14"/>
        <v>0.44117647058823523</v>
      </c>
      <c r="V60" s="50">
        <v>0.11</v>
      </c>
      <c r="W60" s="50">
        <v>0.69</v>
      </c>
    </row>
    <row r="61" spans="1:23" s="50" customFormat="1" x14ac:dyDescent="0.25">
      <c r="A61" s="50" t="s">
        <v>577</v>
      </c>
      <c r="B61" s="50" t="s">
        <v>2222</v>
      </c>
      <c r="C61" s="50" t="s">
        <v>2960</v>
      </c>
      <c r="D61" s="50">
        <v>2.1</v>
      </c>
      <c r="E61" s="50" t="s">
        <v>2378</v>
      </c>
      <c r="F61" s="50" t="s">
        <v>191</v>
      </c>
      <c r="G61" s="50" t="s">
        <v>314</v>
      </c>
      <c r="I61" s="50">
        <v>5</v>
      </c>
      <c r="J61" s="50">
        <v>0.73</v>
      </c>
      <c r="K61" s="50">
        <v>0.7</v>
      </c>
      <c r="L61" s="59">
        <f t="shared" si="9"/>
        <v>33.33</v>
      </c>
      <c r="M61" s="50">
        <v>101</v>
      </c>
      <c r="N61" s="50">
        <v>0.55000000000000004</v>
      </c>
      <c r="O61" s="50">
        <v>0.84</v>
      </c>
      <c r="P61" s="59">
        <f t="shared" si="10"/>
        <v>24.3309</v>
      </c>
      <c r="Q61" s="59">
        <f t="shared" si="11"/>
        <v>20.301000000000002</v>
      </c>
      <c r="R61" s="59">
        <f t="shared" si="12"/>
        <v>8.9990999999999985</v>
      </c>
      <c r="S61" s="59">
        <f t="shared" si="13"/>
        <v>47.369</v>
      </c>
      <c r="T61" s="58">
        <f t="shared" si="8"/>
        <v>2.4333333333333331</v>
      </c>
      <c r="U61" s="58">
        <f t="shared" si="14"/>
        <v>0.38571428571428568</v>
      </c>
      <c r="V61" s="50">
        <v>0.33</v>
      </c>
      <c r="W61" s="50">
        <v>0.71</v>
      </c>
    </row>
    <row r="62" spans="1:23" s="50" customFormat="1" x14ac:dyDescent="0.25">
      <c r="A62" s="50" t="s">
        <v>577</v>
      </c>
      <c r="B62" s="50" t="s">
        <v>2222</v>
      </c>
      <c r="C62" s="50" t="s">
        <v>2969</v>
      </c>
      <c r="D62" s="50">
        <v>2.1</v>
      </c>
      <c r="E62" s="50" t="s">
        <v>2385</v>
      </c>
      <c r="F62" s="50" t="s">
        <v>180</v>
      </c>
      <c r="G62" s="50" t="s">
        <v>314</v>
      </c>
      <c r="I62" s="50">
        <v>2</v>
      </c>
      <c r="J62" s="50">
        <v>0.73</v>
      </c>
      <c r="K62" s="50">
        <v>0.83</v>
      </c>
      <c r="L62" s="59">
        <f t="shared" si="9"/>
        <v>15.680000000000001</v>
      </c>
      <c r="M62" s="50">
        <v>28</v>
      </c>
      <c r="N62" s="50">
        <v>0.85</v>
      </c>
      <c r="O62" s="50">
        <v>0.71</v>
      </c>
      <c r="P62" s="59">
        <f t="shared" si="10"/>
        <v>11.446400000000001</v>
      </c>
      <c r="Q62" s="59">
        <f t="shared" si="11"/>
        <v>2.0944000000000003</v>
      </c>
      <c r="R62" s="59">
        <f t="shared" si="12"/>
        <v>4.2336000000000009</v>
      </c>
      <c r="S62" s="59">
        <f t="shared" si="13"/>
        <v>10.225599999999998</v>
      </c>
      <c r="T62" s="58">
        <f t="shared" si="8"/>
        <v>4.2941176470588225</v>
      </c>
      <c r="U62" s="58">
        <f t="shared" si="14"/>
        <v>0.32530120481927716</v>
      </c>
      <c r="V62" s="50">
        <v>0.56000000000000005</v>
      </c>
      <c r="W62" s="50">
        <v>0.78</v>
      </c>
    </row>
    <row r="63" spans="1:23" s="50" customFormat="1" x14ac:dyDescent="0.25">
      <c r="A63" s="50" t="s">
        <v>577</v>
      </c>
      <c r="B63" s="50" t="s">
        <v>2222</v>
      </c>
      <c r="C63" s="50" t="s">
        <v>2969</v>
      </c>
      <c r="D63" s="50">
        <v>2.1</v>
      </c>
      <c r="E63" s="50" t="s">
        <v>2385</v>
      </c>
      <c r="F63" s="50" t="s">
        <v>241</v>
      </c>
      <c r="G63" s="50" t="s">
        <v>314</v>
      </c>
      <c r="I63" s="50">
        <v>3</v>
      </c>
      <c r="J63" s="50">
        <v>0.73</v>
      </c>
      <c r="K63" s="50">
        <v>0.83</v>
      </c>
      <c r="L63" s="59">
        <f t="shared" si="9"/>
        <v>15.680000000000001</v>
      </c>
      <c r="M63" s="50">
        <v>28</v>
      </c>
      <c r="N63" s="50">
        <v>0.85</v>
      </c>
      <c r="O63" s="50">
        <v>0.71</v>
      </c>
      <c r="P63" s="59">
        <f t="shared" si="10"/>
        <v>11.446400000000001</v>
      </c>
      <c r="Q63" s="59">
        <f t="shared" si="11"/>
        <v>2.0944000000000003</v>
      </c>
      <c r="R63" s="59">
        <f t="shared" si="12"/>
        <v>4.2336000000000009</v>
      </c>
      <c r="S63" s="59">
        <f t="shared" si="13"/>
        <v>10.225599999999998</v>
      </c>
      <c r="T63" s="58">
        <f t="shared" si="8"/>
        <v>4.2941176470588225</v>
      </c>
      <c r="U63" s="58">
        <f t="shared" si="14"/>
        <v>0.32530120481927716</v>
      </c>
      <c r="V63" s="50">
        <v>0.56000000000000005</v>
      </c>
      <c r="W63" s="50">
        <v>0.78</v>
      </c>
    </row>
    <row r="64" spans="1:23" s="50" customFormat="1" x14ac:dyDescent="0.25">
      <c r="A64" s="50" t="s">
        <v>577</v>
      </c>
      <c r="B64" s="50" t="s">
        <v>2222</v>
      </c>
      <c r="C64" s="50" t="s">
        <v>2963</v>
      </c>
      <c r="D64" s="50">
        <v>2.1</v>
      </c>
      <c r="E64" s="50" t="s">
        <v>2385</v>
      </c>
      <c r="F64" s="50" t="s">
        <v>192</v>
      </c>
      <c r="G64" s="50" t="s">
        <v>314</v>
      </c>
      <c r="I64" s="50">
        <v>6</v>
      </c>
      <c r="J64" s="50">
        <v>0.74</v>
      </c>
      <c r="K64" s="50">
        <v>0.75</v>
      </c>
      <c r="L64" s="59">
        <f t="shared" si="9"/>
        <v>68.34</v>
      </c>
      <c r="M64" s="50">
        <v>201</v>
      </c>
      <c r="N64" s="50">
        <v>0.6</v>
      </c>
      <c r="O64" s="50">
        <v>0.85</v>
      </c>
      <c r="P64" s="59">
        <f t="shared" si="10"/>
        <v>50.571600000000004</v>
      </c>
      <c r="Q64" s="59">
        <f t="shared" si="11"/>
        <v>33.164999999999992</v>
      </c>
      <c r="R64" s="59">
        <f t="shared" si="12"/>
        <v>17.7684</v>
      </c>
      <c r="S64" s="59">
        <f t="shared" si="13"/>
        <v>99.495000000000005</v>
      </c>
      <c r="T64" s="58">
        <f t="shared" si="8"/>
        <v>2.9600000000000004</v>
      </c>
      <c r="U64" s="58">
        <f t="shared" si="14"/>
        <v>0.34666666666666668</v>
      </c>
      <c r="V64" s="50">
        <v>0.34</v>
      </c>
      <c r="W64" s="50">
        <v>0.75</v>
      </c>
    </row>
    <row r="65" spans="1:23" s="50" customFormat="1" x14ac:dyDescent="0.25">
      <c r="A65" s="50" t="s">
        <v>577</v>
      </c>
      <c r="B65" s="50" t="s">
        <v>2222</v>
      </c>
      <c r="C65" s="50" t="s">
        <v>2971</v>
      </c>
      <c r="D65" s="50">
        <v>2.1</v>
      </c>
      <c r="E65" s="50" t="s">
        <v>2379</v>
      </c>
      <c r="F65" s="50" t="s">
        <v>191</v>
      </c>
      <c r="G65" s="50" t="s">
        <v>314</v>
      </c>
      <c r="I65" s="50">
        <v>6</v>
      </c>
      <c r="J65" s="50">
        <v>0.74</v>
      </c>
      <c r="K65" s="50">
        <v>0.8</v>
      </c>
      <c r="L65" s="59">
        <f t="shared" si="9"/>
        <v>19.470000000000002</v>
      </c>
      <c r="M65" s="50">
        <v>59</v>
      </c>
      <c r="N65" s="50">
        <v>0.64</v>
      </c>
      <c r="O65" s="50">
        <v>0.86</v>
      </c>
      <c r="P65" s="59">
        <f t="shared" si="10"/>
        <v>14.407800000000002</v>
      </c>
      <c r="Q65" s="59">
        <f t="shared" si="11"/>
        <v>7.9059999999999988</v>
      </c>
      <c r="R65" s="59">
        <f t="shared" si="12"/>
        <v>5.0622000000000007</v>
      </c>
      <c r="S65" s="59">
        <f t="shared" si="13"/>
        <v>31.624000000000002</v>
      </c>
      <c r="T65" s="58">
        <f t="shared" si="8"/>
        <v>3.7000000000000006</v>
      </c>
      <c r="U65" s="58">
        <f t="shared" si="14"/>
        <v>0.32500000000000001</v>
      </c>
      <c r="V65" s="50">
        <v>0.33</v>
      </c>
      <c r="W65" s="50">
        <v>0.77</v>
      </c>
    </row>
    <row r="66" spans="1:23" s="50" customFormat="1" x14ac:dyDescent="0.25">
      <c r="A66" s="50" t="s">
        <v>577</v>
      </c>
      <c r="B66" s="50" t="s">
        <v>2222</v>
      </c>
      <c r="C66" s="50" t="s">
        <v>2969</v>
      </c>
      <c r="D66" s="50">
        <v>2.1</v>
      </c>
      <c r="E66" s="50" t="s">
        <v>2389</v>
      </c>
      <c r="F66" s="50" t="s">
        <v>191</v>
      </c>
      <c r="G66" s="50" t="s">
        <v>314</v>
      </c>
      <c r="I66" s="50">
        <v>3</v>
      </c>
      <c r="J66" s="50">
        <v>0.75</v>
      </c>
      <c r="K66" s="50">
        <v>0.71</v>
      </c>
      <c r="L66" s="59">
        <f t="shared" si="9"/>
        <v>20.72</v>
      </c>
      <c r="M66" s="50">
        <v>28</v>
      </c>
      <c r="N66" s="50">
        <v>0.88</v>
      </c>
      <c r="O66" s="50">
        <v>0.5</v>
      </c>
      <c r="P66" s="59">
        <f t="shared" si="10"/>
        <v>15.54</v>
      </c>
      <c r="Q66" s="59">
        <f t="shared" si="11"/>
        <v>2.1112000000000002</v>
      </c>
      <c r="R66" s="59">
        <f t="shared" si="12"/>
        <v>5.18</v>
      </c>
      <c r="S66" s="59">
        <f t="shared" si="13"/>
        <v>5.1688000000000009</v>
      </c>
      <c r="T66" s="58">
        <f t="shared" si="8"/>
        <v>2.5862068965517242</v>
      </c>
      <c r="U66" s="58">
        <f t="shared" si="14"/>
        <v>0.35211267605633806</v>
      </c>
      <c r="V66" s="50">
        <v>0.74</v>
      </c>
      <c r="W66" s="50">
        <v>0.73</v>
      </c>
    </row>
    <row r="67" spans="1:23" s="50" customFormat="1" x14ac:dyDescent="0.25">
      <c r="A67" s="50" t="s">
        <v>577</v>
      </c>
      <c r="B67" s="50" t="s">
        <v>2222</v>
      </c>
      <c r="C67" s="50" t="s">
        <v>2969</v>
      </c>
      <c r="D67" s="50">
        <v>2.1</v>
      </c>
      <c r="E67" s="50" t="s">
        <v>2389</v>
      </c>
      <c r="F67" s="50" t="s">
        <v>241</v>
      </c>
      <c r="G67" s="50" t="s">
        <v>314</v>
      </c>
      <c r="I67" s="50">
        <v>2</v>
      </c>
      <c r="J67" s="50">
        <v>0.75</v>
      </c>
      <c r="K67" s="50">
        <v>1</v>
      </c>
      <c r="L67" s="59">
        <f t="shared" si="9"/>
        <v>20.72</v>
      </c>
      <c r="M67" s="50">
        <v>28</v>
      </c>
      <c r="N67" s="50">
        <v>1</v>
      </c>
      <c r="O67" s="50">
        <v>0.57999999999999996</v>
      </c>
      <c r="P67" s="59">
        <f t="shared" si="10"/>
        <v>15.54</v>
      </c>
      <c r="Q67" s="59">
        <f t="shared" si="11"/>
        <v>0</v>
      </c>
      <c r="R67" s="59">
        <f t="shared" si="12"/>
        <v>5.18</v>
      </c>
      <c r="S67" s="59">
        <f t="shared" si="13"/>
        <v>7.2800000000000011</v>
      </c>
      <c r="T67" s="58"/>
      <c r="U67" s="58">
        <f t="shared" si="14"/>
        <v>0.25</v>
      </c>
      <c r="V67" s="50">
        <v>0.74</v>
      </c>
      <c r="W67" s="50">
        <v>0.88</v>
      </c>
    </row>
    <row r="68" spans="1:23" s="50" customFormat="1" x14ac:dyDescent="0.25">
      <c r="A68" s="50" t="s">
        <v>577</v>
      </c>
      <c r="B68" s="50" t="s">
        <v>2222</v>
      </c>
      <c r="C68" s="50" t="s">
        <v>2974</v>
      </c>
      <c r="D68" s="50">
        <v>2.1</v>
      </c>
      <c r="E68" s="50" t="s">
        <v>2389</v>
      </c>
      <c r="F68" s="50" t="s">
        <v>241</v>
      </c>
      <c r="G68" s="50" t="s">
        <v>314</v>
      </c>
      <c r="I68" s="50">
        <v>2</v>
      </c>
      <c r="J68" s="50">
        <v>0.76</v>
      </c>
      <c r="K68" s="50">
        <v>0.46</v>
      </c>
      <c r="L68" s="59">
        <f t="shared" si="9"/>
        <v>53.900000000000006</v>
      </c>
      <c r="M68" s="50">
        <v>98</v>
      </c>
      <c r="N68" s="50">
        <v>0.63</v>
      </c>
      <c r="O68" s="50">
        <v>0.61</v>
      </c>
      <c r="P68" s="59">
        <f t="shared" si="10"/>
        <v>40.964000000000006</v>
      </c>
      <c r="Q68" s="59">
        <f t="shared" si="11"/>
        <v>23.813999999999997</v>
      </c>
      <c r="R68" s="59">
        <f t="shared" si="12"/>
        <v>12.936</v>
      </c>
      <c r="S68" s="59">
        <f t="shared" si="13"/>
        <v>20.285999999999998</v>
      </c>
      <c r="T68" s="58">
        <f t="shared" ref="T68:T99" si="15">J68/(Q68/(Q68+S68))</f>
        <v>1.4074074074074074</v>
      </c>
      <c r="U68" s="58">
        <f t="shared" si="14"/>
        <v>0.52173913043478248</v>
      </c>
      <c r="V68" s="50">
        <v>0.55000000000000004</v>
      </c>
      <c r="W68" s="50">
        <v>0.61</v>
      </c>
    </row>
    <row r="69" spans="1:23" s="50" customFormat="1" x14ac:dyDescent="0.25">
      <c r="A69" s="50" t="s">
        <v>577</v>
      </c>
      <c r="B69" s="50" t="s">
        <v>2222</v>
      </c>
      <c r="C69" s="50" t="s">
        <v>2963</v>
      </c>
      <c r="D69" s="50">
        <v>2.1</v>
      </c>
      <c r="E69" s="50" t="s">
        <v>2389</v>
      </c>
      <c r="F69" s="50" t="s">
        <v>241</v>
      </c>
      <c r="G69" s="50" t="s">
        <v>314</v>
      </c>
      <c r="I69" s="50">
        <v>2</v>
      </c>
      <c r="J69" s="50">
        <v>0.77</v>
      </c>
      <c r="K69" s="50">
        <v>0.48</v>
      </c>
      <c r="L69" s="59">
        <f t="shared" si="9"/>
        <v>112.56000000000002</v>
      </c>
      <c r="M69" s="50">
        <v>201</v>
      </c>
      <c r="N69" s="50">
        <v>0.66</v>
      </c>
      <c r="O69" s="50">
        <v>0.62</v>
      </c>
      <c r="P69" s="59">
        <f t="shared" si="10"/>
        <v>86.671200000000013</v>
      </c>
      <c r="Q69" s="59">
        <f t="shared" si="11"/>
        <v>45.988799999999991</v>
      </c>
      <c r="R69" s="59">
        <f t="shared" si="12"/>
        <v>25.888800000000003</v>
      </c>
      <c r="S69" s="59">
        <f t="shared" si="13"/>
        <v>42.451199999999993</v>
      </c>
      <c r="T69" s="58">
        <f t="shared" si="15"/>
        <v>1.4807692307692308</v>
      </c>
      <c r="U69" s="58">
        <f t="shared" si="14"/>
        <v>0.47916666666666669</v>
      </c>
      <c r="V69" s="50">
        <v>0.56000000000000005</v>
      </c>
      <c r="W69" s="50">
        <v>0.63</v>
      </c>
    </row>
    <row r="70" spans="1:23" s="50" customFormat="1" x14ac:dyDescent="0.25">
      <c r="A70" s="50" t="s">
        <v>577</v>
      </c>
      <c r="B70" s="50" t="s">
        <v>2222</v>
      </c>
      <c r="C70" s="50" t="s">
        <v>2969</v>
      </c>
      <c r="D70" s="50">
        <v>2.1</v>
      </c>
      <c r="E70" s="50" t="s">
        <v>2379</v>
      </c>
      <c r="F70" s="50" t="s">
        <v>180</v>
      </c>
      <c r="G70" s="50" t="s">
        <v>314</v>
      </c>
      <c r="I70" s="50">
        <v>2</v>
      </c>
      <c r="J70" s="50">
        <v>0.78</v>
      </c>
      <c r="K70" s="50">
        <v>0.63</v>
      </c>
      <c r="L70" s="59">
        <f t="shared" si="9"/>
        <v>10.08</v>
      </c>
      <c r="M70" s="50">
        <v>28</v>
      </c>
      <c r="N70" s="50">
        <v>0.54</v>
      </c>
      <c r="O70" s="50">
        <v>0.83</v>
      </c>
      <c r="P70" s="59">
        <f t="shared" si="10"/>
        <v>7.8624000000000001</v>
      </c>
      <c r="Q70" s="59">
        <f t="shared" si="11"/>
        <v>6.6303999999999998</v>
      </c>
      <c r="R70" s="59">
        <f t="shared" si="12"/>
        <v>2.2176</v>
      </c>
      <c r="S70" s="59">
        <f t="shared" si="13"/>
        <v>11.289600000000002</v>
      </c>
      <c r="T70" s="58">
        <f t="shared" si="15"/>
        <v>2.1081081081081083</v>
      </c>
      <c r="U70" s="58">
        <f t="shared" si="14"/>
        <v>0.34920634920634919</v>
      </c>
      <c r="V70" s="50">
        <v>0.36</v>
      </c>
      <c r="W70" s="50">
        <v>0.7</v>
      </c>
    </row>
    <row r="71" spans="1:23" s="50" customFormat="1" x14ac:dyDescent="0.25">
      <c r="A71" s="50" t="s">
        <v>577</v>
      </c>
      <c r="B71" s="50" t="s">
        <v>2222</v>
      </c>
      <c r="C71" s="50" t="s">
        <v>2960</v>
      </c>
      <c r="D71" s="50">
        <v>2.1</v>
      </c>
      <c r="E71" s="50" t="s">
        <v>2389</v>
      </c>
      <c r="F71" s="50" t="s">
        <v>180</v>
      </c>
      <c r="G71" s="50" t="s">
        <v>314</v>
      </c>
      <c r="I71" s="50">
        <v>2</v>
      </c>
      <c r="J71" s="50">
        <v>0.8</v>
      </c>
      <c r="K71" s="50">
        <v>0.55000000000000004</v>
      </c>
      <c r="L71" s="59">
        <f t="shared" si="9"/>
        <v>68.680000000000007</v>
      </c>
      <c r="M71" s="50">
        <v>101</v>
      </c>
      <c r="N71" s="50">
        <v>0.8</v>
      </c>
      <c r="O71" s="50">
        <v>0.55000000000000004</v>
      </c>
      <c r="P71" s="59">
        <f t="shared" si="10"/>
        <v>54.94400000000001</v>
      </c>
      <c r="Q71" s="59">
        <f t="shared" si="11"/>
        <v>14.543999999999997</v>
      </c>
      <c r="R71" s="59">
        <f t="shared" si="12"/>
        <v>13.735999999999997</v>
      </c>
      <c r="S71" s="59">
        <f t="shared" si="13"/>
        <v>17.775999999999996</v>
      </c>
      <c r="T71" s="58">
        <f t="shared" si="15"/>
        <v>1.7777777777777779</v>
      </c>
      <c r="U71" s="58">
        <f t="shared" si="14"/>
        <v>0.36363636363636348</v>
      </c>
      <c r="V71" s="50">
        <v>0.68</v>
      </c>
      <c r="W71" s="50">
        <v>0.68</v>
      </c>
    </row>
    <row r="72" spans="1:23" s="50" customFormat="1" x14ac:dyDescent="0.25">
      <c r="A72" s="50" t="s">
        <v>577</v>
      </c>
      <c r="B72" s="50" t="s">
        <v>2222</v>
      </c>
      <c r="C72" s="50" t="s">
        <v>2969</v>
      </c>
      <c r="D72" s="50">
        <v>2.1</v>
      </c>
      <c r="E72" s="50" t="s">
        <v>2380</v>
      </c>
      <c r="F72" s="50" t="s">
        <v>180</v>
      </c>
      <c r="G72" s="50" t="s">
        <v>314</v>
      </c>
      <c r="I72" s="50">
        <v>2</v>
      </c>
      <c r="J72" s="50">
        <v>0.8</v>
      </c>
      <c r="K72" s="50">
        <v>0.71</v>
      </c>
      <c r="L72" s="59">
        <f t="shared" si="9"/>
        <v>10.36</v>
      </c>
      <c r="M72" s="50">
        <v>28</v>
      </c>
      <c r="N72" s="50">
        <v>0.62</v>
      </c>
      <c r="O72" s="50">
        <v>0.86</v>
      </c>
      <c r="P72" s="59">
        <f t="shared" si="10"/>
        <v>8.2880000000000003</v>
      </c>
      <c r="Q72" s="59">
        <f t="shared" si="11"/>
        <v>5.1156000000000006</v>
      </c>
      <c r="R72" s="59">
        <f t="shared" si="12"/>
        <v>2.0719999999999992</v>
      </c>
      <c r="S72" s="59">
        <f t="shared" si="13"/>
        <v>12.5244</v>
      </c>
      <c r="T72" s="58">
        <f t="shared" si="15"/>
        <v>2.7586206896551722</v>
      </c>
      <c r="U72" s="58">
        <f t="shared" si="14"/>
        <v>0.28169014084507032</v>
      </c>
      <c r="V72" s="50">
        <v>0.37</v>
      </c>
      <c r="W72" s="50">
        <v>0.75</v>
      </c>
    </row>
    <row r="73" spans="1:23" s="50" customFormat="1" x14ac:dyDescent="0.25">
      <c r="A73" s="50" t="s">
        <v>577</v>
      </c>
      <c r="B73" s="50" t="s">
        <v>2222</v>
      </c>
      <c r="C73" s="50" t="s">
        <v>2969</v>
      </c>
      <c r="D73" s="50">
        <v>2.1</v>
      </c>
      <c r="E73" s="50" t="s">
        <v>2385</v>
      </c>
      <c r="F73" s="50" t="s">
        <v>191</v>
      </c>
      <c r="G73" s="50" t="s">
        <v>314</v>
      </c>
      <c r="I73" s="50">
        <v>3</v>
      </c>
      <c r="J73" s="50">
        <v>0.8</v>
      </c>
      <c r="K73" s="50">
        <v>0.57999999999999996</v>
      </c>
      <c r="L73" s="59">
        <f t="shared" si="9"/>
        <v>15.680000000000001</v>
      </c>
      <c r="M73" s="50">
        <v>28</v>
      </c>
      <c r="N73" s="50">
        <v>0.71</v>
      </c>
      <c r="O73" s="50">
        <v>0.7</v>
      </c>
      <c r="P73" s="59">
        <f t="shared" si="10"/>
        <v>12.544000000000002</v>
      </c>
      <c r="Q73" s="59">
        <f t="shared" si="11"/>
        <v>5.1743999999999994</v>
      </c>
      <c r="R73" s="59">
        <f t="shared" si="12"/>
        <v>3.1359999999999992</v>
      </c>
      <c r="S73" s="59">
        <f t="shared" si="13"/>
        <v>7.1455999999999991</v>
      </c>
      <c r="T73" s="58">
        <f t="shared" si="15"/>
        <v>1.9047619047619049</v>
      </c>
      <c r="U73" s="58">
        <f t="shared" si="14"/>
        <v>0.34482758620689646</v>
      </c>
      <c r="V73" s="50">
        <v>0.56000000000000005</v>
      </c>
      <c r="W73" s="50">
        <v>0.69</v>
      </c>
    </row>
    <row r="74" spans="1:23" s="50" customFormat="1" x14ac:dyDescent="0.25">
      <c r="A74" s="50" t="s">
        <v>577</v>
      </c>
      <c r="B74" s="50" t="s">
        <v>2222</v>
      </c>
      <c r="C74" s="50" t="s">
        <v>2972</v>
      </c>
      <c r="D74" s="50">
        <v>2.1</v>
      </c>
      <c r="E74" s="50" t="s">
        <v>2385</v>
      </c>
      <c r="F74" s="50" t="s">
        <v>192</v>
      </c>
      <c r="G74" s="50" t="s">
        <v>314</v>
      </c>
      <c r="I74" s="50">
        <v>6</v>
      </c>
      <c r="J74" s="50">
        <v>0.8</v>
      </c>
      <c r="K74" s="50">
        <v>0.71</v>
      </c>
      <c r="L74" s="59">
        <f t="shared" si="9"/>
        <v>20.009999999999998</v>
      </c>
      <c r="M74" s="50">
        <v>69</v>
      </c>
      <c r="N74" s="50">
        <v>0.53</v>
      </c>
      <c r="O74" s="50">
        <v>0.9</v>
      </c>
      <c r="P74" s="59">
        <f t="shared" si="10"/>
        <v>16.007999999999999</v>
      </c>
      <c r="Q74" s="59">
        <f t="shared" si="11"/>
        <v>14.207100000000004</v>
      </c>
      <c r="R74" s="59">
        <f t="shared" si="12"/>
        <v>4.0019999999999989</v>
      </c>
      <c r="S74" s="59">
        <f t="shared" si="13"/>
        <v>34.782899999999998</v>
      </c>
      <c r="T74" s="58">
        <f t="shared" si="15"/>
        <v>2.7586206896551717</v>
      </c>
      <c r="U74" s="58">
        <f t="shared" si="14"/>
        <v>0.28169014084507038</v>
      </c>
      <c r="V74" s="50">
        <v>0.28999999999999998</v>
      </c>
      <c r="W74" s="50">
        <v>0.76</v>
      </c>
    </row>
    <row r="75" spans="1:23" s="50" customFormat="1" x14ac:dyDescent="0.25">
      <c r="A75" s="50" t="s">
        <v>577</v>
      </c>
      <c r="B75" s="50" t="s">
        <v>2222</v>
      </c>
      <c r="C75" s="50" t="s">
        <v>2974</v>
      </c>
      <c r="D75" s="50">
        <v>2.1</v>
      </c>
      <c r="E75" s="50" t="s">
        <v>2380</v>
      </c>
      <c r="F75" s="50" t="s">
        <v>192</v>
      </c>
      <c r="G75" s="50" t="s">
        <v>314</v>
      </c>
      <c r="I75" s="50">
        <v>7</v>
      </c>
      <c r="J75" s="50">
        <v>0.8</v>
      </c>
      <c r="K75" s="50">
        <v>0.74</v>
      </c>
      <c r="L75" s="59">
        <f t="shared" si="9"/>
        <v>19.600000000000001</v>
      </c>
      <c r="M75" s="50">
        <v>98</v>
      </c>
      <c r="N75" s="50">
        <v>0.44</v>
      </c>
      <c r="O75" s="50">
        <v>0.94</v>
      </c>
      <c r="P75" s="59">
        <f t="shared" si="10"/>
        <v>15.680000000000001</v>
      </c>
      <c r="Q75" s="59">
        <f t="shared" si="11"/>
        <v>20.384</v>
      </c>
      <c r="R75" s="59">
        <f t="shared" si="12"/>
        <v>3.92</v>
      </c>
      <c r="S75" s="59">
        <f t="shared" si="13"/>
        <v>58.016000000000005</v>
      </c>
      <c r="T75" s="58">
        <f t="shared" si="15"/>
        <v>3.0769230769230771</v>
      </c>
      <c r="U75" s="58">
        <f t="shared" si="14"/>
        <v>0.27027027027027023</v>
      </c>
      <c r="V75" s="50">
        <v>0.2</v>
      </c>
      <c r="W75" s="50">
        <v>0.77</v>
      </c>
    </row>
    <row r="76" spans="1:23" s="50" customFormat="1" x14ac:dyDescent="0.25">
      <c r="A76" s="50" t="s">
        <v>577</v>
      </c>
      <c r="B76" s="50" t="s">
        <v>2222</v>
      </c>
      <c r="C76" s="50" t="s">
        <v>2974</v>
      </c>
      <c r="D76" s="50">
        <v>2.1</v>
      </c>
      <c r="E76" s="50" t="s">
        <v>2389</v>
      </c>
      <c r="F76" s="50" t="s">
        <v>180</v>
      </c>
      <c r="G76" s="50" t="s">
        <v>314</v>
      </c>
      <c r="I76" s="50">
        <v>1</v>
      </c>
      <c r="J76" s="50">
        <v>0.81</v>
      </c>
      <c r="K76" s="50">
        <v>0.49</v>
      </c>
      <c r="L76" s="59">
        <f t="shared" si="9"/>
        <v>53.900000000000006</v>
      </c>
      <c r="M76" s="50">
        <v>98</v>
      </c>
      <c r="N76" s="50">
        <v>0.66</v>
      </c>
      <c r="O76" s="50">
        <v>0.68</v>
      </c>
      <c r="P76" s="59">
        <f t="shared" si="10"/>
        <v>43.659000000000006</v>
      </c>
      <c r="Q76" s="59">
        <f t="shared" si="11"/>
        <v>22.490999999999996</v>
      </c>
      <c r="R76" s="59">
        <f t="shared" si="12"/>
        <v>10.241</v>
      </c>
      <c r="S76" s="59">
        <f t="shared" si="13"/>
        <v>21.608999999999998</v>
      </c>
      <c r="T76" s="58">
        <f t="shared" si="15"/>
        <v>1.5882352941176472</v>
      </c>
      <c r="U76" s="58">
        <f t="shared" si="14"/>
        <v>0.38775510204081626</v>
      </c>
      <c r="V76" s="50">
        <v>0.55000000000000004</v>
      </c>
      <c r="W76" s="50">
        <v>0.65</v>
      </c>
    </row>
    <row r="77" spans="1:23" s="50" customFormat="1" x14ac:dyDescent="0.25">
      <c r="A77" s="50" t="s">
        <v>577</v>
      </c>
      <c r="B77" s="50" t="s">
        <v>2222</v>
      </c>
      <c r="C77" s="50" t="s">
        <v>2963</v>
      </c>
      <c r="D77" s="50">
        <v>2.1</v>
      </c>
      <c r="E77" s="50" t="s">
        <v>2380</v>
      </c>
      <c r="F77" s="50" t="s">
        <v>180</v>
      </c>
      <c r="G77" s="50" t="s">
        <v>314</v>
      </c>
      <c r="I77" s="50">
        <v>2</v>
      </c>
      <c r="J77" s="50">
        <v>0.82</v>
      </c>
      <c r="K77" s="50">
        <v>0.53</v>
      </c>
      <c r="L77" s="59">
        <f t="shared" si="9"/>
        <v>34.17</v>
      </c>
      <c r="M77" s="50">
        <v>201</v>
      </c>
      <c r="N77" s="50">
        <v>0.26</v>
      </c>
      <c r="O77" s="50">
        <v>0.94</v>
      </c>
      <c r="P77" s="59">
        <f t="shared" si="10"/>
        <v>28.019400000000001</v>
      </c>
      <c r="Q77" s="59">
        <f t="shared" si="11"/>
        <v>78.410099999999986</v>
      </c>
      <c r="R77" s="59">
        <f t="shared" si="12"/>
        <v>6.1506000000000007</v>
      </c>
      <c r="S77" s="59">
        <f t="shared" si="13"/>
        <v>88.419899999999998</v>
      </c>
      <c r="T77" s="58">
        <f t="shared" si="15"/>
        <v>1.7446808510638299</v>
      </c>
      <c r="U77" s="58">
        <f t="shared" si="14"/>
        <v>0.339622641509434</v>
      </c>
      <c r="V77" s="50">
        <v>0.17</v>
      </c>
      <c r="W77" s="50">
        <v>0.68</v>
      </c>
    </row>
    <row r="78" spans="1:23" s="50" customFormat="1" x14ac:dyDescent="0.25">
      <c r="A78" s="50" t="s">
        <v>577</v>
      </c>
      <c r="B78" s="50" t="s">
        <v>2222</v>
      </c>
      <c r="C78" s="50" t="s">
        <v>2971</v>
      </c>
      <c r="D78" s="50">
        <v>2.1</v>
      </c>
      <c r="E78" s="50" t="s">
        <v>2379</v>
      </c>
      <c r="F78" s="50" t="s">
        <v>180</v>
      </c>
      <c r="G78" s="50" t="s">
        <v>314</v>
      </c>
      <c r="I78" s="50">
        <v>3</v>
      </c>
      <c r="J78" s="50">
        <v>0.82</v>
      </c>
      <c r="K78" s="50">
        <v>0.5</v>
      </c>
      <c r="L78" s="59">
        <f t="shared" si="9"/>
        <v>19.470000000000002</v>
      </c>
      <c r="M78" s="50">
        <v>59</v>
      </c>
      <c r="N78" s="50">
        <v>0.44</v>
      </c>
      <c r="O78" s="50">
        <v>0.86</v>
      </c>
      <c r="P78" s="59">
        <f t="shared" si="10"/>
        <v>15.965400000000001</v>
      </c>
      <c r="Q78" s="59">
        <f t="shared" si="11"/>
        <v>19.765000000000001</v>
      </c>
      <c r="R78" s="59">
        <f t="shared" si="12"/>
        <v>3.5046000000000017</v>
      </c>
      <c r="S78" s="59">
        <f t="shared" si="13"/>
        <v>19.765000000000001</v>
      </c>
      <c r="T78" s="58">
        <f t="shared" si="15"/>
        <v>1.64</v>
      </c>
      <c r="U78" s="58">
        <f t="shared" si="14"/>
        <v>0.36000000000000015</v>
      </c>
      <c r="V78" s="50">
        <v>0.33</v>
      </c>
      <c r="W78" s="50">
        <v>0.66</v>
      </c>
    </row>
    <row r="79" spans="1:23" s="50" customFormat="1" x14ac:dyDescent="0.25">
      <c r="A79" s="50" t="s">
        <v>577</v>
      </c>
      <c r="B79" s="50" t="s">
        <v>2222</v>
      </c>
      <c r="C79" s="50" t="s">
        <v>2974</v>
      </c>
      <c r="D79" s="50">
        <v>2.1</v>
      </c>
      <c r="E79" s="50" t="s">
        <v>2385</v>
      </c>
      <c r="F79" s="50" t="s">
        <v>192</v>
      </c>
      <c r="G79" s="50" t="s">
        <v>314</v>
      </c>
      <c r="I79" s="50">
        <v>6</v>
      </c>
      <c r="J79" s="50">
        <v>0.82</v>
      </c>
      <c r="K79" s="50">
        <v>0.78</v>
      </c>
      <c r="L79" s="59">
        <f t="shared" si="9"/>
        <v>33.32</v>
      </c>
      <c r="M79" s="50">
        <v>98</v>
      </c>
      <c r="N79" s="50">
        <v>0.66</v>
      </c>
      <c r="O79" s="50">
        <v>0.89</v>
      </c>
      <c r="P79" s="59">
        <f t="shared" si="10"/>
        <v>27.322399999999998</v>
      </c>
      <c r="Q79" s="59">
        <f t="shared" si="11"/>
        <v>14.229599999999998</v>
      </c>
      <c r="R79" s="59">
        <f t="shared" si="12"/>
        <v>5.997600000000002</v>
      </c>
      <c r="S79" s="59">
        <f t="shared" si="13"/>
        <v>50.450400000000009</v>
      </c>
      <c r="T79" s="58">
        <f t="shared" si="15"/>
        <v>3.727272727272728</v>
      </c>
      <c r="U79" s="58">
        <f t="shared" si="14"/>
        <v>0.23076923076923084</v>
      </c>
      <c r="V79" s="50">
        <v>0.34</v>
      </c>
      <c r="W79" s="50">
        <v>0.8</v>
      </c>
    </row>
    <row r="80" spans="1:23" s="50" customFormat="1" x14ac:dyDescent="0.25">
      <c r="A80" s="50" t="s">
        <v>577</v>
      </c>
      <c r="B80" s="50" t="s">
        <v>2222</v>
      </c>
      <c r="C80" s="50" t="s">
        <v>2963</v>
      </c>
      <c r="D80" s="50">
        <v>2.1</v>
      </c>
      <c r="E80" s="50" t="s">
        <v>2378</v>
      </c>
      <c r="F80" s="50" t="s">
        <v>192</v>
      </c>
      <c r="G80" s="50" t="s">
        <v>314</v>
      </c>
      <c r="I80" s="50">
        <v>7</v>
      </c>
      <c r="J80" s="50">
        <v>0.83</v>
      </c>
      <c r="K80" s="50">
        <v>0.73</v>
      </c>
      <c r="L80" s="59">
        <f t="shared" si="9"/>
        <v>24.119999999999997</v>
      </c>
      <c r="M80" s="50">
        <v>201</v>
      </c>
      <c r="N80" s="50">
        <v>0.3</v>
      </c>
      <c r="O80" s="50">
        <v>0.97</v>
      </c>
      <c r="P80" s="59">
        <f t="shared" si="10"/>
        <v>20.019599999999997</v>
      </c>
      <c r="Q80" s="59">
        <f t="shared" si="11"/>
        <v>47.757599999999996</v>
      </c>
      <c r="R80" s="59">
        <f t="shared" si="12"/>
        <v>4.1004000000000005</v>
      </c>
      <c r="S80" s="59">
        <f t="shared" si="13"/>
        <v>129.1224</v>
      </c>
      <c r="T80" s="58">
        <f t="shared" si="15"/>
        <v>3.0740740740740744</v>
      </c>
      <c r="U80" s="58">
        <f t="shared" si="14"/>
        <v>0.23287671232876719</v>
      </c>
      <c r="V80" s="50">
        <v>0.12</v>
      </c>
      <c r="W80" s="50">
        <v>0.78</v>
      </c>
    </row>
    <row r="81" spans="1:23" s="50" customFormat="1" x14ac:dyDescent="0.25">
      <c r="A81" s="50" t="s">
        <v>577</v>
      </c>
      <c r="B81" s="50" t="s">
        <v>2222</v>
      </c>
      <c r="C81" s="50" t="s">
        <v>2963</v>
      </c>
      <c r="D81" s="50">
        <v>2.1</v>
      </c>
      <c r="E81" s="50" t="s">
        <v>2378</v>
      </c>
      <c r="F81" s="50" t="s">
        <v>241</v>
      </c>
      <c r="G81" s="50" t="s">
        <v>314</v>
      </c>
      <c r="I81" s="50">
        <v>3</v>
      </c>
      <c r="J81" s="50">
        <v>0.83</v>
      </c>
      <c r="K81" s="50">
        <v>0.55000000000000004</v>
      </c>
      <c r="L81" s="59">
        <f t="shared" si="9"/>
        <v>24.119999999999997</v>
      </c>
      <c r="M81" s="50">
        <v>201</v>
      </c>
      <c r="N81" s="50">
        <v>0.2</v>
      </c>
      <c r="O81" s="50">
        <v>0.96</v>
      </c>
      <c r="P81" s="59">
        <f t="shared" si="10"/>
        <v>20.019599999999997</v>
      </c>
      <c r="Q81" s="59">
        <f t="shared" si="11"/>
        <v>79.595999999999989</v>
      </c>
      <c r="R81" s="59">
        <f t="shared" si="12"/>
        <v>4.1004000000000005</v>
      </c>
      <c r="S81" s="59">
        <f t="shared" si="13"/>
        <v>97.284000000000006</v>
      </c>
      <c r="T81" s="58">
        <f t="shared" si="15"/>
        <v>1.8444444444444446</v>
      </c>
      <c r="U81" s="58">
        <f t="shared" si="14"/>
        <v>0.30909090909090914</v>
      </c>
      <c r="V81" s="50">
        <v>0.12</v>
      </c>
      <c r="W81" s="50">
        <v>0.69</v>
      </c>
    </row>
    <row r="82" spans="1:23" s="50" customFormat="1" x14ac:dyDescent="0.25">
      <c r="A82" s="50" t="s">
        <v>577</v>
      </c>
      <c r="B82" s="50" t="s">
        <v>2222</v>
      </c>
      <c r="C82" s="50" t="s">
        <v>2960</v>
      </c>
      <c r="D82" s="50">
        <v>2.1</v>
      </c>
      <c r="E82" s="50" t="s">
        <v>2389</v>
      </c>
      <c r="F82" s="50" t="s">
        <v>241</v>
      </c>
      <c r="G82" s="50" t="s">
        <v>314</v>
      </c>
      <c r="I82" s="50">
        <v>2</v>
      </c>
      <c r="J82" s="50">
        <v>0.84</v>
      </c>
      <c r="K82" s="50">
        <v>0.47</v>
      </c>
      <c r="L82" s="59">
        <f t="shared" si="9"/>
        <v>68.680000000000007</v>
      </c>
      <c r="M82" s="50">
        <v>101</v>
      </c>
      <c r="N82" s="50">
        <v>0.77</v>
      </c>
      <c r="O82" s="50">
        <v>0.57999999999999996</v>
      </c>
      <c r="P82" s="59">
        <f t="shared" si="10"/>
        <v>57.691200000000002</v>
      </c>
      <c r="Q82" s="59">
        <f t="shared" si="11"/>
        <v>17.129599999999996</v>
      </c>
      <c r="R82" s="59">
        <f t="shared" si="12"/>
        <v>10.988800000000005</v>
      </c>
      <c r="S82" s="59">
        <f t="shared" si="13"/>
        <v>15.190399999999997</v>
      </c>
      <c r="T82" s="58">
        <f t="shared" si="15"/>
        <v>1.5849056603773584</v>
      </c>
      <c r="U82" s="58">
        <f t="shared" si="14"/>
        <v>0.34042553191489378</v>
      </c>
      <c r="V82" s="50">
        <v>0.68</v>
      </c>
      <c r="W82" s="50">
        <v>0.64</v>
      </c>
    </row>
    <row r="83" spans="1:23" s="50" customFormat="1" x14ac:dyDescent="0.25">
      <c r="A83" s="50" t="s">
        <v>577</v>
      </c>
      <c r="B83" s="50" t="s">
        <v>2222</v>
      </c>
      <c r="C83" s="50" t="s">
        <v>2971</v>
      </c>
      <c r="D83" s="50">
        <v>2.1</v>
      </c>
      <c r="E83" s="50" t="s">
        <v>2389</v>
      </c>
      <c r="F83" s="50" t="s">
        <v>180</v>
      </c>
      <c r="G83" s="50" t="s">
        <v>314</v>
      </c>
      <c r="I83" s="50">
        <v>2</v>
      </c>
      <c r="J83" s="50">
        <v>0.84</v>
      </c>
      <c r="K83" s="50">
        <v>0.38</v>
      </c>
      <c r="L83" s="59">
        <f t="shared" si="9"/>
        <v>40.120000000000005</v>
      </c>
      <c r="M83" s="50">
        <v>59</v>
      </c>
      <c r="N83" s="50">
        <v>0.76</v>
      </c>
      <c r="O83" s="50">
        <v>0.5</v>
      </c>
      <c r="P83" s="59">
        <f t="shared" si="10"/>
        <v>33.700800000000001</v>
      </c>
      <c r="Q83" s="59">
        <f t="shared" si="11"/>
        <v>11.705599999999997</v>
      </c>
      <c r="R83" s="59">
        <f t="shared" si="12"/>
        <v>6.4192000000000036</v>
      </c>
      <c r="S83" s="59">
        <f t="shared" si="13"/>
        <v>7.1743999999999986</v>
      </c>
      <c r="T83" s="58">
        <f t="shared" si="15"/>
        <v>1.3548387096774193</v>
      </c>
      <c r="U83" s="58">
        <f t="shared" si="14"/>
        <v>0.42105263157894751</v>
      </c>
      <c r="V83" s="50">
        <v>0.68</v>
      </c>
      <c r="W83" s="50">
        <v>0.61</v>
      </c>
    </row>
    <row r="84" spans="1:23" s="50" customFormat="1" x14ac:dyDescent="0.25">
      <c r="A84" s="50" t="s">
        <v>577</v>
      </c>
      <c r="B84" s="50" t="s">
        <v>2222</v>
      </c>
      <c r="C84" s="50" t="s">
        <v>2963</v>
      </c>
      <c r="D84" s="50">
        <v>2.1</v>
      </c>
      <c r="E84" s="50" t="s">
        <v>2389</v>
      </c>
      <c r="F84" s="50" t="s">
        <v>180</v>
      </c>
      <c r="G84" s="50" t="s">
        <v>314</v>
      </c>
      <c r="I84" s="50">
        <v>1</v>
      </c>
      <c r="J84" s="50">
        <v>0.85</v>
      </c>
      <c r="K84" s="50">
        <v>0.49</v>
      </c>
      <c r="L84" s="59">
        <f t="shared" si="9"/>
        <v>112.56000000000002</v>
      </c>
      <c r="M84" s="50">
        <v>201</v>
      </c>
      <c r="N84" s="50">
        <v>0.68</v>
      </c>
      <c r="O84" s="50">
        <v>0.71</v>
      </c>
      <c r="P84" s="59">
        <f t="shared" si="10"/>
        <v>95.676000000000016</v>
      </c>
      <c r="Q84" s="59">
        <f t="shared" si="11"/>
        <v>45.104399999999991</v>
      </c>
      <c r="R84" s="59">
        <f t="shared" si="12"/>
        <v>16.884</v>
      </c>
      <c r="S84" s="59">
        <f t="shared" si="13"/>
        <v>43.335599999999992</v>
      </c>
      <c r="T84" s="58">
        <f t="shared" si="15"/>
        <v>1.6666666666666665</v>
      </c>
      <c r="U84" s="58">
        <f t="shared" si="14"/>
        <v>0.30612244897959184</v>
      </c>
      <c r="V84" s="50">
        <v>0.56000000000000005</v>
      </c>
      <c r="W84" s="50">
        <v>0.67</v>
      </c>
    </row>
    <row r="85" spans="1:23" s="50" customFormat="1" x14ac:dyDescent="0.25">
      <c r="A85" s="50" t="s">
        <v>577</v>
      </c>
      <c r="B85" s="50" t="s">
        <v>2222</v>
      </c>
      <c r="C85" s="50" t="s">
        <v>2972</v>
      </c>
      <c r="D85" s="50">
        <v>2.1</v>
      </c>
      <c r="E85" s="50" t="s">
        <v>2385</v>
      </c>
      <c r="F85" s="50" t="s">
        <v>241</v>
      </c>
      <c r="G85" s="50" t="s">
        <v>314</v>
      </c>
      <c r="I85" s="50">
        <v>2</v>
      </c>
      <c r="J85" s="50">
        <v>0.85</v>
      </c>
      <c r="K85" s="50">
        <v>0.43</v>
      </c>
      <c r="L85" s="59">
        <f t="shared" si="9"/>
        <v>20.009999999999998</v>
      </c>
      <c r="M85" s="50">
        <v>69</v>
      </c>
      <c r="N85" s="50">
        <v>0.38</v>
      </c>
      <c r="O85" s="50">
        <v>0.88</v>
      </c>
      <c r="P85" s="59">
        <f t="shared" si="10"/>
        <v>17.008499999999998</v>
      </c>
      <c r="Q85" s="59">
        <f t="shared" si="11"/>
        <v>27.924300000000002</v>
      </c>
      <c r="R85" s="59">
        <f t="shared" si="12"/>
        <v>3.0015000000000001</v>
      </c>
      <c r="S85" s="59">
        <f t="shared" si="13"/>
        <v>21.0657</v>
      </c>
      <c r="T85" s="58">
        <f t="shared" si="15"/>
        <v>1.4912280701754383</v>
      </c>
      <c r="U85" s="58">
        <f t="shared" si="14"/>
        <v>0.34883720930232565</v>
      </c>
      <c r="V85" s="50">
        <v>0.28999999999999998</v>
      </c>
      <c r="W85" s="50">
        <v>0.64</v>
      </c>
    </row>
    <row r="86" spans="1:23" s="50" customFormat="1" x14ac:dyDescent="0.25">
      <c r="A86" s="50" t="s">
        <v>577</v>
      </c>
      <c r="B86" s="50" t="s">
        <v>2222</v>
      </c>
      <c r="C86" s="50" t="s">
        <v>2974</v>
      </c>
      <c r="D86" s="50">
        <v>2.1</v>
      </c>
      <c r="E86" s="50" t="s">
        <v>2380</v>
      </c>
      <c r="F86" s="50" t="s">
        <v>241</v>
      </c>
      <c r="G86" s="50" t="s">
        <v>314</v>
      </c>
      <c r="I86" s="50">
        <v>3</v>
      </c>
      <c r="J86" s="50">
        <v>0.85</v>
      </c>
      <c r="K86" s="50">
        <v>0.53</v>
      </c>
      <c r="L86" s="59">
        <f t="shared" si="9"/>
        <v>19.600000000000001</v>
      </c>
      <c r="M86" s="50">
        <v>98</v>
      </c>
      <c r="N86" s="50">
        <v>0.32</v>
      </c>
      <c r="O86" s="50">
        <v>0.93</v>
      </c>
      <c r="P86" s="59">
        <f t="shared" si="10"/>
        <v>16.66</v>
      </c>
      <c r="Q86" s="59">
        <f t="shared" si="11"/>
        <v>36.847999999999999</v>
      </c>
      <c r="R86" s="59">
        <f t="shared" si="12"/>
        <v>2.9400000000000013</v>
      </c>
      <c r="S86" s="59">
        <f t="shared" si="13"/>
        <v>41.552000000000007</v>
      </c>
      <c r="T86" s="58">
        <f t="shared" si="15"/>
        <v>1.8085106382978724</v>
      </c>
      <c r="U86" s="58">
        <f t="shared" si="14"/>
        <v>0.28301886792452841</v>
      </c>
      <c r="V86" s="50">
        <v>0.2</v>
      </c>
      <c r="W86" s="50">
        <v>0.69</v>
      </c>
    </row>
    <row r="87" spans="1:23" s="50" customFormat="1" x14ac:dyDescent="0.25">
      <c r="A87" s="50" t="s">
        <v>577</v>
      </c>
      <c r="B87" s="50" t="s">
        <v>2222</v>
      </c>
      <c r="C87" s="50" t="s">
        <v>2972</v>
      </c>
      <c r="D87" s="50">
        <v>2.1</v>
      </c>
      <c r="E87" s="50" t="s">
        <v>2380</v>
      </c>
      <c r="F87" s="50" t="s">
        <v>192</v>
      </c>
      <c r="G87" s="50" t="s">
        <v>314</v>
      </c>
      <c r="I87" s="50">
        <v>6</v>
      </c>
      <c r="J87" s="50">
        <v>0.86</v>
      </c>
      <c r="K87" s="50">
        <v>0.61</v>
      </c>
      <c r="L87" s="59">
        <f t="shared" si="9"/>
        <v>6.9</v>
      </c>
      <c r="M87" s="50">
        <v>69</v>
      </c>
      <c r="N87" s="50">
        <v>0.2</v>
      </c>
      <c r="O87" s="50">
        <v>0.97</v>
      </c>
      <c r="P87" s="59">
        <f t="shared" si="10"/>
        <v>5.9340000000000002</v>
      </c>
      <c r="Q87" s="59">
        <f t="shared" si="11"/>
        <v>24.219000000000001</v>
      </c>
      <c r="R87" s="59">
        <f t="shared" si="12"/>
        <v>0.96600000000000019</v>
      </c>
      <c r="S87" s="59">
        <f t="shared" si="13"/>
        <v>37.881</v>
      </c>
      <c r="T87" s="58">
        <f t="shared" si="15"/>
        <v>2.2051282051282048</v>
      </c>
      <c r="U87" s="58">
        <f t="shared" si="14"/>
        <v>0.22950819672131151</v>
      </c>
      <c r="V87" s="50">
        <v>0.1</v>
      </c>
      <c r="W87" s="50">
        <v>0.74</v>
      </c>
    </row>
    <row r="88" spans="1:23" s="50" customFormat="1" x14ac:dyDescent="0.25">
      <c r="A88" s="50" t="s">
        <v>577</v>
      </c>
      <c r="B88" s="50" t="s">
        <v>2222</v>
      </c>
      <c r="C88" s="50" t="s">
        <v>2972</v>
      </c>
      <c r="D88" s="50">
        <v>2.1</v>
      </c>
      <c r="E88" s="50" t="s">
        <v>2389</v>
      </c>
      <c r="F88" s="50" t="s">
        <v>180</v>
      </c>
      <c r="G88" s="50" t="s">
        <v>314</v>
      </c>
      <c r="I88" s="50">
        <v>1</v>
      </c>
      <c r="J88" s="50">
        <v>0.86</v>
      </c>
      <c r="K88" s="50">
        <v>0.47</v>
      </c>
      <c r="L88" s="59">
        <f t="shared" ref="L88:L119" si="16">V88*M88</f>
        <v>35.19</v>
      </c>
      <c r="M88" s="50">
        <v>69</v>
      </c>
      <c r="N88" s="50">
        <v>0.63</v>
      </c>
      <c r="O88" s="50">
        <v>0.76</v>
      </c>
      <c r="P88" s="59">
        <f t="shared" ref="P88:P119" si="17">J88*L88</f>
        <v>30.263399999999997</v>
      </c>
      <c r="Q88" s="59">
        <f t="shared" ref="Q88:Q119" si="18">M88-L88-S88</f>
        <v>17.9193</v>
      </c>
      <c r="R88" s="59">
        <f t="shared" ref="R88:R119" si="19">L88-P88</f>
        <v>4.9266000000000005</v>
      </c>
      <c r="S88" s="59">
        <f t="shared" ref="S88:S119" si="20">K88*(M88-L88)</f>
        <v>15.890700000000001</v>
      </c>
      <c r="T88" s="58">
        <f t="shared" si="15"/>
        <v>1.6226415094339626</v>
      </c>
      <c r="U88" s="58">
        <f t="shared" ref="U88:U123" si="21">(R88/(R88+P88))/K88</f>
        <v>0.29787234042553196</v>
      </c>
      <c r="V88" s="50">
        <v>0.51</v>
      </c>
      <c r="W88" s="50">
        <v>0.66</v>
      </c>
    </row>
    <row r="89" spans="1:23" s="50" customFormat="1" x14ac:dyDescent="0.25">
      <c r="A89" s="50" t="s">
        <v>577</v>
      </c>
      <c r="B89" s="50" t="s">
        <v>2222</v>
      </c>
      <c r="C89" s="50" t="s">
        <v>2963</v>
      </c>
      <c r="D89" s="50">
        <v>2.1</v>
      </c>
      <c r="E89" s="50" t="s">
        <v>2379</v>
      </c>
      <c r="F89" s="50" t="s">
        <v>192</v>
      </c>
      <c r="G89" s="50" t="s">
        <v>314</v>
      </c>
      <c r="I89" s="50">
        <v>4</v>
      </c>
      <c r="J89" s="50">
        <v>0.87</v>
      </c>
      <c r="K89" s="50">
        <v>0.42</v>
      </c>
      <c r="L89" s="59">
        <f t="shared" si="16"/>
        <v>24.119999999999997</v>
      </c>
      <c r="M89" s="50">
        <v>201</v>
      </c>
      <c r="N89" s="50">
        <v>0.17</v>
      </c>
      <c r="O89" s="50">
        <v>0.96</v>
      </c>
      <c r="P89" s="59">
        <f t="shared" si="17"/>
        <v>20.984399999999997</v>
      </c>
      <c r="Q89" s="59">
        <f t="shared" si="18"/>
        <v>102.5904</v>
      </c>
      <c r="R89" s="59">
        <f t="shared" si="19"/>
        <v>3.1356000000000002</v>
      </c>
      <c r="S89" s="59">
        <f t="shared" si="20"/>
        <v>74.289599999999993</v>
      </c>
      <c r="T89" s="58">
        <f t="shared" si="15"/>
        <v>1.4999999999999998</v>
      </c>
      <c r="U89" s="58">
        <f t="shared" si="21"/>
        <v>0.30952380952380959</v>
      </c>
      <c r="V89" s="50">
        <v>0.12</v>
      </c>
      <c r="W89" s="50">
        <v>0.64</v>
      </c>
    </row>
    <row r="90" spans="1:23" s="50" customFormat="1" x14ac:dyDescent="0.25">
      <c r="A90" s="50" t="s">
        <v>577</v>
      </c>
      <c r="B90" s="50" t="s">
        <v>2222</v>
      </c>
      <c r="C90" s="50" t="s">
        <v>2963</v>
      </c>
      <c r="D90" s="50">
        <v>2.1</v>
      </c>
      <c r="E90" s="50" t="s">
        <v>2379</v>
      </c>
      <c r="F90" s="50" t="s">
        <v>241</v>
      </c>
      <c r="G90" s="50" t="s">
        <v>314</v>
      </c>
      <c r="I90" s="50">
        <v>2</v>
      </c>
      <c r="J90" s="50">
        <v>0.87</v>
      </c>
      <c r="K90" s="50">
        <v>0.37</v>
      </c>
      <c r="L90" s="59">
        <f t="shared" si="16"/>
        <v>24.119999999999997</v>
      </c>
      <c r="M90" s="50">
        <v>201</v>
      </c>
      <c r="N90" s="50">
        <v>0.16</v>
      </c>
      <c r="O90" s="50">
        <v>0.95</v>
      </c>
      <c r="P90" s="59">
        <f t="shared" si="17"/>
        <v>20.984399999999997</v>
      </c>
      <c r="Q90" s="59">
        <f t="shared" si="18"/>
        <v>111.4344</v>
      </c>
      <c r="R90" s="59">
        <f t="shared" si="19"/>
        <v>3.1356000000000002</v>
      </c>
      <c r="S90" s="59">
        <f t="shared" si="20"/>
        <v>65.445599999999999</v>
      </c>
      <c r="T90" s="58">
        <f t="shared" si="15"/>
        <v>1.3809523809523809</v>
      </c>
      <c r="U90" s="58">
        <f t="shared" si="21"/>
        <v>0.35135135135135143</v>
      </c>
      <c r="V90" s="50">
        <v>0.12</v>
      </c>
      <c r="W90" s="50">
        <v>0.62</v>
      </c>
    </row>
    <row r="91" spans="1:23" s="50" customFormat="1" x14ac:dyDescent="0.25">
      <c r="A91" s="50" t="s">
        <v>577</v>
      </c>
      <c r="B91" s="50" t="s">
        <v>2222</v>
      </c>
      <c r="C91" s="50" t="s">
        <v>2963</v>
      </c>
      <c r="D91" s="50">
        <v>2.1</v>
      </c>
      <c r="E91" s="50" t="s">
        <v>2385</v>
      </c>
      <c r="F91" s="50" t="s">
        <v>241</v>
      </c>
      <c r="G91" s="50" t="s">
        <v>314</v>
      </c>
      <c r="I91" s="50">
        <v>2</v>
      </c>
      <c r="J91" s="50">
        <v>0.87</v>
      </c>
      <c r="K91" s="50">
        <v>0.45</v>
      </c>
      <c r="L91" s="59">
        <f t="shared" si="16"/>
        <v>68.34</v>
      </c>
      <c r="M91" s="50">
        <v>201</v>
      </c>
      <c r="N91" s="50">
        <v>0.44</v>
      </c>
      <c r="O91" s="50">
        <v>0.87</v>
      </c>
      <c r="P91" s="59">
        <f t="shared" si="17"/>
        <v>59.455800000000004</v>
      </c>
      <c r="Q91" s="59">
        <f t="shared" si="18"/>
        <v>72.962999999999994</v>
      </c>
      <c r="R91" s="59">
        <f t="shared" si="19"/>
        <v>8.8841999999999999</v>
      </c>
      <c r="S91" s="59">
        <f t="shared" si="20"/>
        <v>59.697000000000003</v>
      </c>
      <c r="T91" s="58">
        <f t="shared" si="15"/>
        <v>1.581818181818182</v>
      </c>
      <c r="U91" s="58">
        <f t="shared" si="21"/>
        <v>0.28888888888888892</v>
      </c>
      <c r="V91" s="50">
        <v>0.34</v>
      </c>
      <c r="W91" s="50">
        <v>0.66</v>
      </c>
    </row>
    <row r="92" spans="1:23" s="50" customFormat="1" x14ac:dyDescent="0.25">
      <c r="A92" s="50" t="s">
        <v>577</v>
      </c>
      <c r="B92" s="50" t="s">
        <v>2222</v>
      </c>
      <c r="C92" s="50" t="s">
        <v>2960</v>
      </c>
      <c r="D92" s="50">
        <v>2.1</v>
      </c>
      <c r="E92" s="50" t="s">
        <v>2385</v>
      </c>
      <c r="F92" s="50" t="s">
        <v>180</v>
      </c>
      <c r="G92" s="50" t="s">
        <v>314</v>
      </c>
      <c r="I92" s="50">
        <v>2</v>
      </c>
      <c r="J92" s="50">
        <v>0.88</v>
      </c>
      <c r="K92" s="50">
        <v>0.6</v>
      </c>
      <c r="L92" s="59">
        <f t="shared" si="16"/>
        <v>60.599999999999994</v>
      </c>
      <c r="M92" s="50">
        <v>101</v>
      </c>
      <c r="N92" s="50">
        <v>0.77</v>
      </c>
      <c r="O92" s="50">
        <v>0.76</v>
      </c>
      <c r="P92" s="59">
        <f t="shared" si="17"/>
        <v>53.327999999999996</v>
      </c>
      <c r="Q92" s="59">
        <f t="shared" si="18"/>
        <v>16.160000000000004</v>
      </c>
      <c r="R92" s="59">
        <f t="shared" si="19"/>
        <v>7.2719999999999985</v>
      </c>
      <c r="S92" s="59">
        <f t="shared" si="20"/>
        <v>24.240000000000002</v>
      </c>
      <c r="T92" s="58">
        <f t="shared" si="15"/>
        <v>2.1999999999999997</v>
      </c>
      <c r="U92" s="58">
        <f t="shared" si="21"/>
        <v>0.19999999999999998</v>
      </c>
      <c r="V92" s="50">
        <v>0.6</v>
      </c>
      <c r="W92" s="50">
        <v>0.74</v>
      </c>
    </row>
    <row r="93" spans="1:23" s="50" customFormat="1" x14ac:dyDescent="0.25">
      <c r="A93" s="50" t="s">
        <v>577</v>
      </c>
      <c r="B93" s="50" t="s">
        <v>2222</v>
      </c>
      <c r="C93" s="50" t="s">
        <v>2971</v>
      </c>
      <c r="D93" s="50">
        <v>2.1</v>
      </c>
      <c r="E93" s="50" t="s">
        <v>2389</v>
      </c>
      <c r="F93" s="50" t="s">
        <v>241</v>
      </c>
      <c r="G93" s="50" t="s">
        <v>314</v>
      </c>
      <c r="I93" s="50">
        <v>2</v>
      </c>
      <c r="J93" s="50">
        <v>0.88</v>
      </c>
      <c r="K93" s="50">
        <v>0.32</v>
      </c>
      <c r="L93" s="59">
        <f t="shared" si="16"/>
        <v>40.120000000000005</v>
      </c>
      <c r="M93" s="50">
        <v>59</v>
      </c>
      <c r="N93" s="50">
        <v>0.73</v>
      </c>
      <c r="O93" s="50">
        <v>0.55000000000000004</v>
      </c>
      <c r="P93" s="59">
        <f t="shared" si="17"/>
        <v>35.305600000000005</v>
      </c>
      <c r="Q93" s="59">
        <f t="shared" si="18"/>
        <v>12.838399999999996</v>
      </c>
      <c r="R93" s="59">
        <f t="shared" si="19"/>
        <v>4.8143999999999991</v>
      </c>
      <c r="S93" s="59">
        <f t="shared" si="20"/>
        <v>6.041599999999999</v>
      </c>
      <c r="T93" s="58">
        <f t="shared" si="15"/>
        <v>1.2941176470588236</v>
      </c>
      <c r="U93" s="58">
        <f t="shared" si="21"/>
        <v>0.37499999999999989</v>
      </c>
      <c r="V93" s="50">
        <v>0.68</v>
      </c>
      <c r="W93" s="50">
        <v>0.56000000000000005</v>
      </c>
    </row>
    <row r="94" spans="1:23" s="50" customFormat="1" x14ac:dyDescent="0.25">
      <c r="A94" s="50" t="s">
        <v>577</v>
      </c>
      <c r="B94" s="50" t="s">
        <v>2222</v>
      </c>
      <c r="C94" s="50" t="s">
        <v>2974</v>
      </c>
      <c r="D94" s="50">
        <v>2.1</v>
      </c>
      <c r="E94" s="50" t="s">
        <v>2385</v>
      </c>
      <c r="F94" s="50" t="s">
        <v>180</v>
      </c>
      <c r="G94" s="50" t="s">
        <v>314</v>
      </c>
      <c r="I94" s="50">
        <v>2</v>
      </c>
      <c r="J94" s="50">
        <v>0.88</v>
      </c>
      <c r="K94" s="50">
        <v>0.52</v>
      </c>
      <c r="L94" s="59">
        <f t="shared" si="16"/>
        <v>33.32</v>
      </c>
      <c r="M94" s="50">
        <v>98</v>
      </c>
      <c r="N94" s="50">
        <v>0.48</v>
      </c>
      <c r="O94" s="50">
        <v>0.89</v>
      </c>
      <c r="P94" s="59">
        <f t="shared" si="17"/>
        <v>29.3216</v>
      </c>
      <c r="Q94" s="59">
        <f t="shared" si="18"/>
        <v>31.046400000000006</v>
      </c>
      <c r="R94" s="59">
        <f t="shared" si="19"/>
        <v>3.9984000000000002</v>
      </c>
      <c r="S94" s="59">
        <f t="shared" si="20"/>
        <v>33.633600000000001</v>
      </c>
      <c r="T94" s="58">
        <f t="shared" si="15"/>
        <v>1.8333333333333333</v>
      </c>
      <c r="U94" s="58">
        <f t="shared" si="21"/>
        <v>0.23076923076923078</v>
      </c>
      <c r="V94" s="50">
        <v>0.34</v>
      </c>
      <c r="W94" s="50">
        <v>0.7</v>
      </c>
    </row>
    <row r="95" spans="1:23" s="50" customFormat="1" x14ac:dyDescent="0.25">
      <c r="A95" s="50" t="s">
        <v>577</v>
      </c>
      <c r="B95" s="50" t="s">
        <v>2222</v>
      </c>
      <c r="C95" s="50" t="s">
        <v>2974</v>
      </c>
      <c r="D95" s="50">
        <v>2.1</v>
      </c>
      <c r="E95" s="50" t="s">
        <v>2385</v>
      </c>
      <c r="F95" s="50" t="s">
        <v>241</v>
      </c>
      <c r="G95" s="50" t="s">
        <v>314</v>
      </c>
      <c r="I95" s="50">
        <v>2</v>
      </c>
      <c r="J95" s="50">
        <v>0.88</v>
      </c>
      <c r="K95" s="50">
        <v>0.45</v>
      </c>
      <c r="L95" s="59">
        <f t="shared" si="16"/>
        <v>33.32</v>
      </c>
      <c r="M95" s="50">
        <v>98</v>
      </c>
      <c r="N95" s="50">
        <v>0.45</v>
      </c>
      <c r="O95" s="50">
        <v>0.88</v>
      </c>
      <c r="P95" s="59">
        <f t="shared" si="17"/>
        <v>29.3216</v>
      </c>
      <c r="Q95" s="59">
        <f t="shared" si="18"/>
        <v>35.573999999999998</v>
      </c>
      <c r="R95" s="59">
        <f t="shared" si="19"/>
        <v>3.9984000000000002</v>
      </c>
      <c r="S95" s="59">
        <f t="shared" si="20"/>
        <v>29.106000000000005</v>
      </c>
      <c r="T95" s="58">
        <f t="shared" si="15"/>
        <v>1.6000000000000003</v>
      </c>
      <c r="U95" s="58">
        <f t="shared" si="21"/>
        <v>0.26666666666666666</v>
      </c>
      <c r="V95" s="50">
        <v>0.34</v>
      </c>
      <c r="W95" s="50">
        <v>0.67</v>
      </c>
    </row>
    <row r="96" spans="1:23" s="50" customFormat="1" x14ac:dyDescent="0.25">
      <c r="A96" s="50" t="s">
        <v>577</v>
      </c>
      <c r="B96" s="50" t="s">
        <v>2222</v>
      </c>
      <c r="C96" s="50" t="s">
        <v>2960</v>
      </c>
      <c r="D96" s="50">
        <v>2.1</v>
      </c>
      <c r="E96" s="50" t="s">
        <v>2380</v>
      </c>
      <c r="F96" s="50" t="s">
        <v>180</v>
      </c>
      <c r="G96" s="50" t="s">
        <v>314</v>
      </c>
      <c r="I96" s="50">
        <v>2</v>
      </c>
      <c r="J96" s="50">
        <v>0.9</v>
      </c>
      <c r="K96" s="50">
        <v>0.46</v>
      </c>
      <c r="L96" s="59">
        <f t="shared" si="16"/>
        <v>43.43</v>
      </c>
      <c r="M96" s="50">
        <v>101</v>
      </c>
      <c r="N96" s="50">
        <v>0.56000000000000005</v>
      </c>
      <c r="O96" s="50">
        <v>0.86</v>
      </c>
      <c r="P96" s="59">
        <f t="shared" si="17"/>
        <v>39.087000000000003</v>
      </c>
      <c r="Q96" s="59">
        <f t="shared" si="18"/>
        <v>31.087799999999998</v>
      </c>
      <c r="R96" s="59">
        <f t="shared" si="19"/>
        <v>4.3429999999999964</v>
      </c>
      <c r="S96" s="59">
        <f t="shared" si="20"/>
        <v>26.482200000000002</v>
      </c>
      <c r="T96" s="58">
        <f t="shared" si="15"/>
        <v>1.666666666666667</v>
      </c>
      <c r="U96" s="58">
        <f t="shared" si="21"/>
        <v>0.21739130434782591</v>
      </c>
      <c r="V96" s="50">
        <v>0.43</v>
      </c>
      <c r="W96" s="50">
        <v>0.68</v>
      </c>
    </row>
    <row r="97" spans="1:23" s="50" customFormat="1" x14ac:dyDescent="0.25">
      <c r="A97" s="50" t="s">
        <v>577</v>
      </c>
      <c r="B97" s="50" t="s">
        <v>2222</v>
      </c>
      <c r="C97" s="50" t="s">
        <v>2960</v>
      </c>
      <c r="D97" s="50">
        <v>2.1</v>
      </c>
      <c r="E97" s="50" t="s">
        <v>2385</v>
      </c>
      <c r="F97" s="50" t="s">
        <v>241</v>
      </c>
      <c r="G97" s="50" t="s">
        <v>314</v>
      </c>
      <c r="I97" s="50">
        <v>2</v>
      </c>
      <c r="J97" s="50">
        <v>0.9</v>
      </c>
      <c r="K97" s="50">
        <v>0.5</v>
      </c>
      <c r="L97" s="59">
        <f t="shared" si="16"/>
        <v>60.599999999999994</v>
      </c>
      <c r="M97" s="50">
        <v>101</v>
      </c>
      <c r="N97" s="50">
        <v>0.73</v>
      </c>
      <c r="O97" s="50">
        <v>0.77</v>
      </c>
      <c r="P97" s="59">
        <f t="shared" si="17"/>
        <v>54.54</v>
      </c>
      <c r="Q97" s="59">
        <f t="shared" si="18"/>
        <v>20.200000000000003</v>
      </c>
      <c r="R97" s="59">
        <f t="shared" si="19"/>
        <v>6.0599999999999952</v>
      </c>
      <c r="S97" s="59">
        <f t="shared" si="20"/>
        <v>20.200000000000003</v>
      </c>
      <c r="T97" s="58">
        <f t="shared" si="15"/>
        <v>1.8</v>
      </c>
      <c r="U97" s="58">
        <f t="shared" si="21"/>
        <v>0.19999999999999987</v>
      </c>
      <c r="V97" s="50">
        <v>0.6</v>
      </c>
      <c r="W97" s="50">
        <v>0.7</v>
      </c>
    </row>
    <row r="98" spans="1:23" s="50" customFormat="1" x14ac:dyDescent="0.25">
      <c r="A98" s="50" t="s">
        <v>577</v>
      </c>
      <c r="B98" s="50" t="s">
        <v>2222</v>
      </c>
      <c r="C98" s="50" t="s">
        <v>2969</v>
      </c>
      <c r="D98" s="50">
        <v>2.1</v>
      </c>
      <c r="E98" s="50" t="s">
        <v>2380</v>
      </c>
      <c r="F98" s="50" t="s">
        <v>241</v>
      </c>
      <c r="G98" s="50" t="s">
        <v>314</v>
      </c>
      <c r="I98" s="50">
        <v>2</v>
      </c>
      <c r="J98" s="50">
        <v>0.9</v>
      </c>
      <c r="K98" s="50">
        <v>0.65</v>
      </c>
      <c r="L98" s="59">
        <f t="shared" si="16"/>
        <v>10.36</v>
      </c>
      <c r="M98" s="50">
        <v>28</v>
      </c>
      <c r="N98" s="50">
        <v>0.6</v>
      </c>
      <c r="O98" s="50">
        <v>0.92</v>
      </c>
      <c r="P98" s="59">
        <f t="shared" si="17"/>
        <v>9.3239999999999998</v>
      </c>
      <c r="Q98" s="59">
        <f t="shared" si="18"/>
        <v>6.1739999999999995</v>
      </c>
      <c r="R98" s="59">
        <f t="shared" si="19"/>
        <v>1.0359999999999996</v>
      </c>
      <c r="S98" s="59">
        <f t="shared" si="20"/>
        <v>11.466000000000001</v>
      </c>
      <c r="T98" s="58">
        <f t="shared" si="15"/>
        <v>2.5714285714285716</v>
      </c>
      <c r="U98" s="58">
        <f t="shared" si="21"/>
        <v>0.1538461538461538</v>
      </c>
      <c r="V98" s="50">
        <v>0.37</v>
      </c>
      <c r="W98" s="50">
        <v>0.77</v>
      </c>
    </row>
    <row r="99" spans="1:23" s="50" customFormat="1" x14ac:dyDescent="0.25">
      <c r="A99" s="50" t="s">
        <v>577</v>
      </c>
      <c r="B99" s="50" t="s">
        <v>2222</v>
      </c>
      <c r="C99" s="50" t="s">
        <v>2974</v>
      </c>
      <c r="D99" s="50">
        <v>2.1</v>
      </c>
      <c r="E99" s="50" t="s">
        <v>2380</v>
      </c>
      <c r="F99" s="50" t="s">
        <v>180</v>
      </c>
      <c r="G99" s="50" t="s">
        <v>314</v>
      </c>
      <c r="I99" s="50">
        <v>2</v>
      </c>
      <c r="J99" s="50">
        <v>0.9</v>
      </c>
      <c r="K99" s="50">
        <v>0.46</v>
      </c>
      <c r="L99" s="59">
        <f t="shared" si="16"/>
        <v>19.600000000000001</v>
      </c>
      <c r="M99" s="50">
        <v>98</v>
      </c>
      <c r="N99" s="50">
        <v>0.31</v>
      </c>
      <c r="O99" s="50">
        <v>0.95</v>
      </c>
      <c r="P99" s="59">
        <f t="shared" si="17"/>
        <v>17.64</v>
      </c>
      <c r="Q99" s="59">
        <f t="shared" si="18"/>
        <v>42.335999999999999</v>
      </c>
      <c r="R99" s="59">
        <f t="shared" si="19"/>
        <v>1.9600000000000009</v>
      </c>
      <c r="S99" s="59">
        <f t="shared" si="20"/>
        <v>36.064000000000007</v>
      </c>
      <c r="T99" s="58">
        <f t="shared" si="15"/>
        <v>1.666666666666667</v>
      </c>
      <c r="U99" s="58">
        <f t="shared" si="21"/>
        <v>0.21739130434782614</v>
      </c>
      <c r="V99" s="50">
        <v>0.2</v>
      </c>
      <c r="W99" s="50">
        <v>0.68</v>
      </c>
    </row>
    <row r="100" spans="1:23" s="50" customFormat="1" x14ac:dyDescent="0.25">
      <c r="A100" s="50" t="s">
        <v>577</v>
      </c>
      <c r="B100" s="50" t="s">
        <v>2222</v>
      </c>
      <c r="C100" s="50" t="s">
        <v>2971</v>
      </c>
      <c r="D100" s="50">
        <v>2.1</v>
      </c>
      <c r="E100" s="50" t="s">
        <v>2385</v>
      </c>
      <c r="F100" s="50" t="s">
        <v>180</v>
      </c>
      <c r="G100" s="50" t="s">
        <v>314</v>
      </c>
      <c r="I100" s="50">
        <v>2</v>
      </c>
      <c r="J100" s="50">
        <v>0.91</v>
      </c>
      <c r="K100" s="50">
        <v>0.47</v>
      </c>
      <c r="L100" s="59">
        <f t="shared" si="16"/>
        <v>37.17</v>
      </c>
      <c r="M100" s="50">
        <v>59</v>
      </c>
      <c r="N100" s="50">
        <v>0.76</v>
      </c>
      <c r="O100" s="50">
        <v>0.75</v>
      </c>
      <c r="P100" s="59">
        <f t="shared" si="17"/>
        <v>33.8247</v>
      </c>
      <c r="Q100" s="59">
        <f t="shared" si="18"/>
        <v>11.569900000000001</v>
      </c>
      <c r="R100" s="59">
        <f t="shared" si="19"/>
        <v>3.3453000000000017</v>
      </c>
      <c r="S100" s="59">
        <f t="shared" si="20"/>
        <v>10.260099999999998</v>
      </c>
      <c r="T100" s="58">
        <f t="shared" ref="T100:T131" si="22">J100/(Q100/(Q100+S100))</f>
        <v>1.7169811320754718</v>
      </c>
      <c r="U100" s="58">
        <f t="shared" si="21"/>
        <v>0.19148936170212774</v>
      </c>
      <c r="V100" s="50">
        <v>0.63</v>
      </c>
      <c r="W100" s="50">
        <v>0.69</v>
      </c>
    </row>
    <row r="101" spans="1:23" s="50" customFormat="1" x14ac:dyDescent="0.25">
      <c r="A101" s="50" t="s">
        <v>577</v>
      </c>
      <c r="B101" s="50" t="s">
        <v>2222</v>
      </c>
      <c r="C101" s="50" t="s">
        <v>2963</v>
      </c>
      <c r="D101" s="50">
        <v>2.1</v>
      </c>
      <c r="E101" s="50" t="s">
        <v>2378</v>
      </c>
      <c r="F101" s="50" t="s">
        <v>180</v>
      </c>
      <c r="G101" s="50" t="s">
        <v>314</v>
      </c>
      <c r="I101" s="50">
        <v>2</v>
      </c>
      <c r="J101" s="50">
        <v>0.92</v>
      </c>
      <c r="K101" s="50">
        <v>0.53</v>
      </c>
      <c r="L101" s="59">
        <f t="shared" si="16"/>
        <v>24.119999999999997</v>
      </c>
      <c r="M101" s="50">
        <v>201</v>
      </c>
      <c r="N101" s="50">
        <v>0.21</v>
      </c>
      <c r="O101" s="50">
        <v>0.98</v>
      </c>
      <c r="P101" s="59">
        <f t="shared" si="17"/>
        <v>22.1904</v>
      </c>
      <c r="Q101" s="59">
        <f t="shared" si="18"/>
        <v>83.133599999999987</v>
      </c>
      <c r="R101" s="59">
        <f t="shared" si="19"/>
        <v>1.9295999999999971</v>
      </c>
      <c r="S101" s="59">
        <f t="shared" si="20"/>
        <v>93.746400000000008</v>
      </c>
      <c r="T101" s="58">
        <f t="shared" si="22"/>
        <v>1.9574468085106387</v>
      </c>
      <c r="U101" s="58">
        <f t="shared" si="21"/>
        <v>0.15094339622641489</v>
      </c>
      <c r="V101" s="50">
        <v>0.12</v>
      </c>
      <c r="W101" s="50">
        <v>0.72</v>
      </c>
    </row>
    <row r="102" spans="1:23" s="50" customFormat="1" x14ac:dyDescent="0.25">
      <c r="A102" s="50" t="s">
        <v>577</v>
      </c>
      <c r="B102" s="50" t="s">
        <v>2222</v>
      </c>
      <c r="C102" s="50" t="s">
        <v>2963</v>
      </c>
      <c r="D102" s="50">
        <v>2.1</v>
      </c>
      <c r="E102" s="50" t="s">
        <v>2385</v>
      </c>
      <c r="F102" s="50" t="s">
        <v>180</v>
      </c>
      <c r="G102" s="50" t="s">
        <v>314</v>
      </c>
      <c r="I102" s="50">
        <v>1</v>
      </c>
      <c r="J102" s="50">
        <v>0.92</v>
      </c>
      <c r="K102" s="50">
        <v>0.41</v>
      </c>
      <c r="L102" s="59">
        <f t="shared" si="16"/>
        <v>68.34</v>
      </c>
      <c r="M102" s="50">
        <v>201</v>
      </c>
      <c r="N102" s="50">
        <v>0.44</v>
      </c>
      <c r="O102" s="50">
        <v>0.92</v>
      </c>
      <c r="P102" s="59">
        <f t="shared" si="17"/>
        <v>62.872800000000005</v>
      </c>
      <c r="Q102" s="59">
        <f t="shared" si="18"/>
        <v>78.269400000000005</v>
      </c>
      <c r="R102" s="59">
        <f t="shared" si="19"/>
        <v>5.4671999999999983</v>
      </c>
      <c r="S102" s="59">
        <f t="shared" si="20"/>
        <v>54.390599999999992</v>
      </c>
      <c r="T102" s="58">
        <f t="shared" si="22"/>
        <v>1.5593220338983049</v>
      </c>
      <c r="U102" s="58">
        <f t="shared" si="21"/>
        <v>0.19512195121951215</v>
      </c>
      <c r="V102" s="50">
        <v>0.34</v>
      </c>
      <c r="W102" s="50">
        <v>0.61</v>
      </c>
    </row>
    <row r="103" spans="1:23" s="50" customFormat="1" x14ac:dyDescent="0.25">
      <c r="A103" s="50" t="s">
        <v>577</v>
      </c>
      <c r="B103" s="50" t="s">
        <v>2222</v>
      </c>
      <c r="C103" s="50" t="s">
        <v>2960</v>
      </c>
      <c r="D103" s="50">
        <v>2.1</v>
      </c>
      <c r="E103" s="50" t="s">
        <v>2380</v>
      </c>
      <c r="F103" s="50" t="s">
        <v>241</v>
      </c>
      <c r="G103" s="50" t="s">
        <v>314</v>
      </c>
      <c r="I103" s="50">
        <v>2</v>
      </c>
      <c r="J103" s="50">
        <v>0.93</v>
      </c>
      <c r="K103" s="50">
        <v>0.4</v>
      </c>
      <c r="L103" s="59">
        <f t="shared" si="16"/>
        <v>43.43</v>
      </c>
      <c r="M103" s="50">
        <v>101</v>
      </c>
      <c r="N103" s="50">
        <v>0.54</v>
      </c>
      <c r="O103" s="50">
        <v>0.89</v>
      </c>
      <c r="P103" s="59">
        <f t="shared" si="17"/>
        <v>40.389900000000004</v>
      </c>
      <c r="Q103" s="59">
        <f t="shared" si="18"/>
        <v>34.542000000000002</v>
      </c>
      <c r="R103" s="59">
        <f t="shared" si="19"/>
        <v>3.0400999999999954</v>
      </c>
      <c r="S103" s="59">
        <f t="shared" si="20"/>
        <v>23.028000000000002</v>
      </c>
      <c r="T103" s="58">
        <f t="shared" si="22"/>
        <v>1.55</v>
      </c>
      <c r="U103" s="58">
        <f t="shared" si="21"/>
        <v>0.17499999999999974</v>
      </c>
      <c r="V103" s="50">
        <v>0.43</v>
      </c>
      <c r="W103" s="50">
        <v>0.67</v>
      </c>
    </row>
    <row r="104" spans="1:23" s="50" customFormat="1" x14ac:dyDescent="0.25">
      <c r="A104" s="50" t="s">
        <v>577</v>
      </c>
      <c r="B104" s="50" t="s">
        <v>2222</v>
      </c>
      <c r="C104" s="50" t="s">
        <v>2960</v>
      </c>
      <c r="D104" s="50">
        <v>2.1</v>
      </c>
      <c r="E104" s="50" t="s">
        <v>2378</v>
      </c>
      <c r="F104" s="50" t="s">
        <v>180</v>
      </c>
      <c r="G104" s="50" t="s">
        <v>314</v>
      </c>
      <c r="I104" s="50">
        <v>2</v>
      </c>
      <c r="J104" s="50">
        <v>0.94</v>
      </c>
      <c r="K104" s="50">
        <v>0.44</v>
      </c>
      <c r="L104" s="59">
        <f t="shared" si="16"/>
        <v>33.33</v>
      </c>
      <c r="M104" s="50">
        <v>101</v>
      </c>
      <c r="N104" s="51">
        <v>0.45</v>
      </c>
      <c r="O104" s="50">
        <v>0.93</v>
      </c>
      <c r="P104" s="59">
        <f t="shared" si="17"/>
        <v>31.330199999999998</v>
      </c>
      <c r="Q104" s="59">
        <f t="shared" si="18"/>
        <v>37.895200000000003</v>
      </c>
      <c r="R104" s="59">
        <f t="shared" si="19"/>
        <v>1.9998000000000005</v>
      </c>
      <c r="S104" s="59">
        <f t="shared" si="20"/>
        <v>29.774800000000003</v>
      </c>
      <c r="T104" s="58">
        <f t="shared" si="22"/>
        <v>1.6785714285714284</v>
      </c>
      <c r="U104" s="58">
        <f t="shared" si="21"/>
        <v>0.13636363636363641</v>
      </c>
      <c r="V104" s="50">
        <v>0.33</v>
      </c>
      <c r="W104" s="50">
        <v>0.69</v>
      </c>
    </row>
    <row r="105" spans="1:23" s="50" customFormat="1" x14ac:dyDescent="0.25">
      <c r="A105" s="50" t="s">
        <v>577</v>
      </c>
      <c r="B105" s="50" t="s">
        <v>2222</v>
      </c>
      <c r="C105" s="50" t="s">
        <v>2960</v>
      </c>
      <c r="D105" s="50">
        <v>2.1</v>
      </c>
      <c r="E105" s="50" t="s">
        <v>2378</v>
      </c>
      <c r="F105" s="50" t="s">
        <v>241</v>
      </c>
      <c r="G105" s="50" t="s">
        <v>314</v>
      </c>
      <c r="I105" s="50">
        <v>2</v>
      </c>
      <c r="J105" s="50">
        <v>0.94</v>
      </c>
      <c r="K105" s="50">
        <v>0.36</v>
      </c>
      <c r="L105" s="59">
        <f t="shared" si="16"/>
        <v>33.33</v>
      </c>
      <c r="M105" s="50">
        <v>101</v>
      </c>
      <c r="N105" s="50">
        <v>0.43</v>
      </c>
      <c r="O105" s="50">
        <v>0.92</v>
      </c>
      <c r="P105" s="59">
        <f t="shared" si="17"/>
        <v>31.330199999999998</v>
      </c>
      <c r="Q105" s="59">
        <f t="shared" si="18"/>
        <v>43.308800000000005</v>
      </c>
      <c r="R105" s="59">
        <f t="shared" si="19"/>
        <v>1.9998000000000005</v>
      </c>
      <c r="S105" s="59">
        <f t="shared" si="20"/>
        <v>24.3612</v>
      </c>
      <c r="T105" s="58">
        <f t="shared" si="22"/>
        <v>1.4687499999999998</v>
      </c>
      <c r="U105" s="58">
        <f t="shared" si="21"/>
        <v>0.16666666666666671</v>
      </c>
      <c r="V105" s="50">
        <v>0.33</v>
      </c>
      <c r="W105" s="50">
        <v>0.65</v>
      </c>
    </row>
    <row r="106" spans="1:23" s="50" customFormat="1" x14ac:dyDescent="0.25">
      <c r="A106" s="50" t="s">
        <v>577</v>
      </c>
      <c r="B106" s="50" t="s">
        <v>2222</v>
      </c>
      <c r="C106" s="50" t="s">
        <v>2960</v>
      </c>
      <c r="D106" s="50">
        <v>2.1</v>
      </c>
      <c r="E106" s="50" t="s">
        <v>2379</v>
      </c>
      <c r="F106" s="50" t="s">
        <v>180</v>
      </c>
      <c r="G106" s="50" t="s">
        <v>314</v>
      </c>
      <c r="I106" s="50">
        <v>1</v>
      </c>
      <c r="J106" s="50">
        <v>0.94</v>
      </c>
      <c r="K106" s="50">
        <v>0.2</v>
      </c>
      <c r="L106" s="59">
        <f t="shared" si="16"/>
        <v>34.340000000000003</v>
      </c>
      <c r="M106" s="50">
        <v>101</v>
      </c>
      <c r="N106" s="50">
        <v>0.37</v>
      </c>
      <c r="O106" s="50">
        <v>0.86</v>
      </c>
      <c r="P106" s="59">
        <f t="shared" si="17"/>
        <v>32.279600000000002</v>
      </c>
      <c r="Q106" s="59">
        <f t="shared" si="18"/>
        <v>53.327999999999996</v>
      </c>
      <c r="R106" s="59">
        <f t="shared" si="19"/>
        <v>2.0604000000000013</v>
      </c>
      <c r="S106" s="59">
        <f t="shared" si="20"/>
        <v>13.332000000000001</v>
      </c>
      <c r="T106" s="58">
        <f t="shared" si="22"/>
        <v>1.175</v>
      </c>
      <c r="U106" s="58">
        <f t="shared" si="21"/>
        <v>0.30000000000000016</v>
      </c>
      <c r="V106" s="50">
        <v>0.34</v>
      </c>
      <c r="W106" s="50">
        <v>0.56999999999999995</v>
      </c>
    </row>
    <row r="107" spans="1:23" s="50" customFormat="1" x14ac:dyDescent="0.25">
      <c r="A107" s="50" t="s">
        <v>577</v>
      </c>
      <c r="B107" s="50" t="s">
        <v>2222</v>
      </c>
      <c r="C107" s="50" t="s">
        <v>2963</v>
      </c>
      <c r="D107" s="50">
        <v>2.1</v>
      </c>
      <c r="E107" s="50" t="s">
        <v>2380</v>
      </c>
      <c r="F107" s="50" t="s">
        <v>241</v>
      </c>
      <c r="G107" s="50" t="s">
        <v>314</v>
      </c>
      <c r="I107" s="50">
        <v>2</v>
      </c>
      <c r="J107" s="50">
        <v>0.94</v>
      </c>
      <c r="K107" s="50">
        <v>0.4</v>
      </c>
      <c r="L107" s="59">
        <f t="shared" si="16"/>
        <v>34.17</v>
      </c>
      <c r="M107" s="50">
        <v>201</v>
      </c>
      <c r="N107" s="50">
        <v>0.24</v>
      </c>
      <c r="O107" s="50">
        <v>0.97</v>
      </c>
      <c r="P107" s="59">
        <f t="shared" si="17"/>
        <v>32.119799999999998</v>
      </c>
      <c r="Q107" s="59">
        <f t="shared" si="18"/>
        <v>100.09799999999998</v>
      </c>
      <c r="R107" s="59">
        <f t="shared" si="19"/>
        <v>2.0502000000000038</v>
      </c>
      <c r="S107" s="59">
        <f t="shared" si="20"/>
        <v>66.731999999999999</v>
      </c>
      <c r="T107" s="58">
        <f t="shared" si="22"/>
        <v>1.5666666666666667</v>
      </c>
      <c r="U107" s="58">
        <f t="shared" si="21"/>
        <v>0.15000000000000027</v>
      </c>
      <c r="V107" s="50">
        <v>0.17</v>
      </c>
      <c r="W107" s="50">
        <v>0.67</v>
      </c>
    </row>
    <row r="108" spans="1:23" s="50" customFormat="1" x14ac:dyDescent="0.25">
      <c r="A108" s="50" t="s">
        <v>577</v>
      </c>
      <c r="B108" s="50" t="s">
        <v>2222</v>
      </c>
      <c r="C108" s="50" t="s">
        <v>2974</v>
      </c>
      <c r="D108" s="50">
        <v>2.1</v>
      </c>
      <c r="E108" s="50" t="s">
        <v>2378</v>
      </c>
      <c r="F108" s="50" t="s">
        <v>192</v>
      </c>
      <c r="G108" s="50" t="s">
        <v>314</v>
      </c>
      <c r="I108" s="50">
        <v>7</v>
      </c>
      <c r="J108" s="50">
        <v>0.94</v>
      </c>
      <c r="K108" s="50">
        <v>0.77</v>
      </c>
      <c r="L108" s="59">
        <f t="shared" si="16"/>
        <v>17.64</v>
      </c>
      <c r="M108" s="50">
        <v>98</v>
      </c>
      <c r="N108" s="50">
        <v>0.47</v>
      </c>
      <c r="O108" s="50">
        <v>0.98</v>
      </c>
      <c r="P108" s="59">
        <f t="shared" si="17"/>
        <v>16.581599999999998</v>
      </c>
      <c r="Q108" s="59">
        <f t="shared" si="18"/>
        <v>18.482799999999997</v>
      </c>
      <c r="R108" s="59">
        <f t="shared" si="19"/>
        <v>1.0584000000000024</v>
      </c>
      <c r="S108" s="59">
        <f t="shared" si="20"/>
        <v>61.877200000000002</v>
      </c>
      <c r="T108" s="58">
        <f t="shared" si="22"/>
        <v>4.0869565217391308</v>
      </c>
      <c r="U108" s="58">
        <f t="shared" si="21"/>
        <v>7.7922077922078101E-2</v>
      </c>
      <c r="V108" s="50">
        <v>0.18</v>
      </c>
      <c r="W108" s="50">
        <v>0.86</v>
      </c>
    </row>
    <row r="109" spans="1:23" s="50" customFormat="1" x14ac:dyDescent="0.25">
      <c r="A109" s="50" t="s">
        <v>577</v>
      </c>
      <c r="B109" s="50" t="s">
        <v>2222</v>
      </c>
      <c r="C109" s="50" t="s">
        <v>2974</v>
      </c>
      <c r="D109" s="50">
        <v>2.1</v>
      </c>
      <c r="E109" s="50" t="s">
        <v>2378</v>
      </c>
      <c r="F109" s="50" t="s">
        <v>241</v>
      </c>
      <c r="G109" s="50" t="s">
        <v>314</v>
      </c>
      <c r="I109" s="50">
        <v>3</v>
      </c>
      <c r="J109" s="50">
        <v>0.94</v>
      </c>
      <c r="K109" s="50">
        <v>0.54</v>
      </c>
      <c r="L109" s="59">
        <f t="shared" si="16"/>
        <v>17.64</v>
      </c>
      <c r="M109" s="50">
        <v>98</v>
      </c>
      <c r="N109" s="50">
        <v>0.31</v>
      </c>
      <c r="O109" s="50">
        <v>0.98</v>
      </c>
      <c r="P109" s="59">
        <f t="shared" si="17"/>
        <v>16.581599999999998</v>
      </c>
      <c r="Q109" s="59">
        <f t="shared" si="18"/>
        <v>36.965599999999995</v>
      </c>
      <c r="R109" s="59">
        <f t="shared" si="19"/>
        <v>1.0584000000000024</v>
      </c>
      <c r="S109" s="59">
        <f t="shared" si="20"/>
        <v>43.394400000000005</v>
      </c>
      <c r="T109" s="58">
        <f t="shared" si="22"/>
        <v>2.0434782608695654</v>
      </c>
      <c r="U109" s="58">
        <f t="shared" si="21"/>
        <v>0.11111111111111135</v>
      </c>
      <c r="V109" s="50">
        <v>0.18</v>
      </c>
      <c r="W109" s="50">
        <v>0.74</v>
      </c>
    </row>
    <row r="110" spans="1:23" s="50" customFormat="1" x14ac:dyDescent="0.25">
      <c r="A110" s="50" t="s">
        <v>577</v>
      </c>
      <c r="B110" s="50" t="s">
        <v>2222</v>
      </c>
      <c r="C110" s="50" t="s">
        <v>2960</v>
      </c>
      <c r="D110" s="50">
        <v>2.1</v>
      </c>
      <c r="E110" s="50" t="s">
        <v>2385</v>
      </c>
      <c r="F110" s="50" t="s">
        <v>180</v>
      </c>
      <c r="G110" s="50" t="s">
        <v>314</v>
      </c>
      <c r="I110" s="50">
        <v>1</v>
      </c>
      <c r="J110" s="50">
        <v>0.95</v>
      </c>
      <c r="K110" s="50">
        <v>0.3</v>
      </c>
      <c r="L110" s="59">
        <f t="shared" si="16"/>
        <v>60.599999999999994</v>
      </c>
      <c r="M110" s="50">
        <v>101</v>
      </c>
      <c r="N110" s="50">
        <v>0.68</v>
      </c>
      <c r="O110" s="50">
        <v>0.79</v>
      </c>
      <c r="P110" s="59">
        <f t="shared" si="17"/>
        <v>57.569999999999993</v>
      </c>
      <c r="Q110" s="59">
        <f t="shared" si="18"/>
        <v>28.280000000000005</v>
      </c>
      <c r="R110" s="59">
        <f t="shared" si="19"/>
        <v>3.0300000000000011</v>
      </c>
      <c r="S110" s="59">
        <f t="shared" si="20"/>
        <v>12.120000000000001</v>
      </c>
      <c r="T110" s="58">
        <f t="shared" si="22"/>
        <v>1.357142857142857</v>
      </c>
      <c r="U110" s="58">
        <f t="shared" si="21"/>
        <v>0.16666666666666674</v>
      </c>
      <c r="V110" s="50">
        <v>0.6</v>
      </c>
      <c r="W110" s="50">
        <v>0.62</v>
      </c>
    </row>
    <row r="111" spans="1:23" s="50" customFormat="1" x14ac:dyDescent="0.25">
      <c r="A111" s="50" t="s">
        <v>577</v>
      </c>
      <c r="B111" s="50" t="s">
        <v>2222</v>
      </c>
      <c r="C111" s="50" t="s">
        <v>2971</v>
      </c>
      <c r="D111" s="50">
        <v>2.1</v>
      </c>
      <c r="E111" s="50" t="s">
        <v>2389</v>
      </c>
      <c r="F111" s="50" t="s">
        <v>191</v>
      </c>
      <c r="G111" s="50" t="s">
        <v>314</v>
      </c>
      <c r="I111" s="50">
        <v>2</v>
      </c>
      <c r="J111" s="50">
        <v>0.95</v>
      </c>
      <c r="K111" s="50">
        <v>0.21</v>
      </c>
      <c r="L111" s="59">
        <f t="shared" si="16"/>
        <v>40.120000000000005</v>
      </c>
      <c r="M111" s="50">
        <v>59</v>
      </c>
      <c r="N111" s="50">
        <v>0.72</v>
      </c>
      <c r="O111" s="50">
        <v>0.67</v>
      </c>
      <c r="P111" s="59">
        <f t="shared" si="17"/>
        <v>38.114000000000004</v>
      </c>
      <c r="Q111" s="59">
        <f t="shared" si="18"/>
        <v>14.915199999999997</v>
      </c>
      <c r="R111" s="59">
        <f t="shared" si="19"/>
        <v>2.0060000000000002</v>
      </c>
      <c r="S111" s="59">
        <f t="shared" si="20"/>
        <v>3.964799999999999</v>
      </c>
      <c r="T111" s="58">
        <f t="shared" si="22"/>
        <v>1.2025316455696202</v>
      </c>
      <c r="U111" s="58">
        <f t="shared" si="21"/>
        <v>0.23809523809523811</v>
      </c>
      <c r="V111" s="50">
        <v>0.68</v>
      </c>
      <c r="W111" s="50">
        <v>0.54</v>
      </c>
    </row>
    <row r="112" spans="1:23" s="50" customFormat="1" x14ac:dyDescent="0.25">
      <c r="A112" s="50" t="s">
        <v>577</v>
      </c>
      <c r="B112" s="50" t="s">
        <v>2222</v>
      </c>
      <c r="C112" s="50" t="s">
        <v>2972</v>
      </c>
      <c r="D112" s="50">
        <v>2.1</v>
      </c>
      <c r="E112" s="50" t="s">
        <v>2385</v>
      </c>
      <c r="F112" s="50" t="s">
        <v>180</v>
      </c>
      <c r="G112" s="50" t="s">
        <v>314</v>
      </c>
      <c r="I112" s="50">
        <v>1</v>
      </c>
      <c r="J112" s="50">
        <v>0.95</v>
      </c>
      <c r="K112" s="50">
        <v>0.41</v>
      </c>
      <c r="L112" s="59">
        <f t="shared" si="16"/>
        <v>20.009999999999998</v>
      </c>
      <c r="M112" s="50">
        <v>69</v>
      </c>
      <c r="N112" s="50">
        <v>0.4</v>
      </c>
      <c r="O112" s="50">
        <v>0.95</v>
      </c>
      <c r="P112" s="59">
        <f t="shared" si="17"/>
        <v>19.009499999999996</v>
      </c>
      <c r="Q112" s="59">
        <f t="shared" si="18"/>
        <v>28.904100000000003</v>
      </c>
      <c r="R112" s="59">
        <f t="shared" si="19"/>
        <v>1.0005000000000024</v>
      </c>
      <c r="S112" s="59">
        <f t="shared" si="20"/>
        <v>20.085899999999999</v>
      </c>
      <c r="T112" s="58">
        <f t="shared" si="22"/>
        <v>1.6101694915254234</v>
      </c>
      <c r="U112" s="58">
        <f t="shared" si="21"/>
        <v>0.12195121951219544</v>
      </c>
      <c r="V112" s="50">
        <v>0.28999999999999998</v>
      </c>
      <c r="W112" s="50">
        <v>0.68</v>
      </c>
    </row>
    <row r="113" spans="1:23" s="50" customFormat="1" x14ac:dyDescent="0.25">
      <c r="A113" s="50" t="s">
        <v>577</v>
      </c>
      <c r="B113" s="50" t="s">
        <v>2222</v>
      </c>
      <c r="C113" s="50" t="s">
        <v>2971</v>
      </c>
      <c r="D113" s="50">
        <v>2.1</v>
      </c>
      <c r="E113" s="50" t="s">
        <v>2380</v>
      </c>
      <c r="F113" s="50" t="s">
        <v>180</v>
      </c>
      <c r="G113" s="50" t="s">
        <v>314</v>
      </c>
      <c r="I113" s="50">
        <v>1</v>
      </c>
      <c r="J113" s="50">
        <v>0.96</v>
      </c>
      <c r="K113" s="50">
        <v>0.21</v>
      </c>
      <c r="L113" s="59">
        <f t="shared" si="16"/>
        <v>28.32</v>
      </c>
      <c r="M113" s="50">
        <v>59</v>
      </c>
      <c r="N113" s="50">
        <v>0.53</v>
      </c>
      <c r="O113" s="50">
        <v>0.86</v>
      </c>
      <c r="P113" s="59">
        <f t="shared" si="17"/>
        <v>27.187200000000001</v>
      </c>
      <c r="Q113" s="59">
        <f t="shared" si="18"/>
        <v>24.237200000000001</v>
      </c>
      <c r="R113" s="59">
        <f t="shared" si="19"/>
        <v>1.1327999999999996</v>
      </c>
      <c r="S113" s="59">
        <f t="shared" si="20"/>
        <v>6.4428000000000001</v>
      </c>
      <c r="T113" s="58">
        <f t="shared" si="22"/>
        <v>1.2151898734177213</v>
      </c>
      <c r="U113" s="58">
        <f t="shared" si="21"/>
        <v>0.19047619047619041</v>
      </c>
      <c r="V113" s="50">
        <v>0.48</v>
      </c>
      <c r="W113" s="50">
        <v>0.59</v>
      </c>
    </row>
    <row r="114" spans="1:23" s="50" customFormat="1" x14ac:dyDescent="0.25">
      <c r="A114" s="50" t="s">
        <v>577</v>
      </c>
      <c r="B114" s="50" t="s">
        <v>2222</v>
      </c>
      <c r="C114" s="50" t="s">
        <v>2971</v>
      </c>
      <c r="D114" s="50">
        <v>2.1</v>
      </c>
      <c r="E114" s="50" t="s">
        <v>2380</v>
      </c>
      <c r="F114" s="50" t="s">
        <v>191</v>
      </c>
      <c r="G114" s="50" t="s">
        <v>314</v>
      </c>
      <c r="I114" s="50">
        <v>2</v>
      </c>
      <c r="J114" s="50">
        <v>0.96</v>
      </c>
      <c r="K114" s="50">
        <v>0.16</v>
      </c>
      <c r="L114" s="59">
        <f t="shared" si="16"/>
        <v>28.32</v>
      </c>
      <c r="M114" s="50">
        <v>59</v>
      </c>
      <c r="N114" s="50">
        <v>0.51</v>
      </c>
      <c r="O114" s="50">
        <v>0.83</v>
      </c>
      <c r="P114" s="59">
        <f t="shared" si="17"/>
        <v>27.187200000000001</v>
      </c>
      <c r="Q114" s="59">
        <f t="shared" si="18"/>
        <v>25.7712</v>
      </c>
      <c r="R114" s="59">
        <f t="shared" si="19"/>
        <v>1.1327999999999996</v>
      </c>
      <c r="S114" s="59">
        <f t="shared" si="20"/>
        <v>4.9088000000000003</v>
      </c>
      <c r="T114" s="58">
        <f t="shared" si="22"/>
        <v>1.1428571428571428</v>
      </c>
      <c r="U114" s="58">
        <f t="shared" si="21"/>
        <v>0.24999999999999992</v>
      </c>
      <c r="V114" s="50">
        <v>0.48</v>
      </c>
      <c r="W114" s="50">
        <v>0.53</v>
      </c>
    </row>
    <row r="115" spans="1:23" s="50" customFormat="1" x14ac:dyDescent="0.25">
      <c r="A115" s="50" t="s">
        <v>577</v>
      </c>
      <c r="B115" s="50" t="s">
        <v>2222</v>
      </c>
      <c r="C115" s="50" t="s">
        <v>2960</v>
      </c>
      <c r="D115" s="50">
        <v>2.1</v>
      </c>
      <c r="E115" s="50" t="s">
        <v>2379</v>
      </c>
      <c r="F115" s="50" t="s">
        <v>191</v>
      </c>
      <c r="G115" s="50" t="s">
        <v>314</v>
      </c>
      <c r="I115" s="50">
        <v>2</v>
      </c>
      <c r="J115" s="50">
        <v>0.97</v>
      </c>
      <c r="K115" s="50">
        <v>0.19</v>
      </c>
      <c r="L115" s="59">
        <f t="shared" si="16"/>
        <v>34.340000000000003</v>
      </c>
      <c r="M115" s="50">
        <v>101</v>
      </c>
      <c r="N115" s="50">
        <v>0.38</v>
      </c>
      <c r="O115" s="50">
        <v>0.92</v>
      </c>
      <c r="P115" s="59">
        <f t="shared" si="17"/>
        <v>33.309800000000003</v>
      </c>
      <c r="Q115" s="59">
        <f t="shared" si="18"/>
        <v>53.994599999999998</v>
      </c>
      <c r="R115" s="59">
        <f t="shared" si="19"/>
        <v>1.0302000000000007</v>
      </c>
      <c r="S115" s="59">
        <f t="shared" si="20"/>
        <v>12.6654</v>
      </c>
      <c r="T115" s="58">
        <f t="shared" si="22"/>
        <v>1.1975308641975309</v>
      </c>
      <c r="U115" s="58">
        <f t="shared" si="21"/>
        <v>0.15789473684210534</v>
      </c>
      <c r="V115" s="50">
        <v>0.34</v>
      </c>
      <c r="W115" s="50">
        <v>0.56999999999999995</v>
      </c>
    </row>
    <row r="116" spans="1:23" s="50" customFormat="1" x14ac:dyDescent="0.25">
      <c r="A116" s="50" t="s">
        <v>577</v>
      </c>
      <c r="B116" s="50" t="s">
        <v>2222</v>
      </c>
      <c r="C116" s="50" t="s">
        <v>2960</v>
      </c>
      <c r="D116" s="50">
        <v>2.1</v>
      </c>
      <c r="E116" s="50" t="s">
        <v>2379</v>
      </c>
      <c r="F116" s="50" t="s">
        <v>241</v>
      </c>
      <c r="G116" s="50" t="s">
        <v>314</v>
      </c>
      <c r="I116" s="50">
        <v>1</v>
      </c>
      <c r="J116" s="50">
        <v>0.97</v>
      </c>
      <c r="K116" s="50">
        <v>0.17</v>
      </c>
      <c r="L116" s="59">
        <f t="shared" si="16"/>
        <v>34.340000000000003</v>
      </c>
      <c r="M116" s="50">
        <v>101</v>
      </c>
      <c r="N116" s="50">
        <v>0.38</v>
      </c>
      <c r="O116" s="50">
        <v>0.92</v>
      </c>
      <c r="P116" s="59">
        <f t="shared" si="17"/>
        <v>33.309800000000003</v>
      </c>
      <c r="Q116" s="59">
        <f t="shared" si="18"/>
        <v>55.327799999999996</v>
      </c>
      <c r="R116" s="59">
        <f t="shared" si="19"/>
        <v>1.0302000000000007</v>
      </c>
      <c r="S116" s="59">
        <f t="shared" si="20"/>
        <v>11.3322</v>
      </c>
      <c r="T116" s="58">
        <f t="shared" si="22"/>
        <v>1.1686746987951808</v>
      </c>
      <c r="U116" s="58">
        <f t="shared" si="21"/>
        <v>0.17647058823529421</v>
      </c>
      <c r="V116" s="50">
        <v>0.34</v>
      </c>
      <c r="W116" s="50">
        <v>0.56999999999999995</v>
      </c>
    </row>
    <row r="117" spans="1:23" s="50" customFormat="1" x14ac:dyDescent="0.25">
      <c r="A117" s="50" t="s">
        <v>577</v>
      </c>
      <c r="B117" s="50" t="s">
        <v>2222</v>
      </c>
      <c r="C117" s="50" t="s">
        <v>2960</v>
      </c>
      <c r="D117" s="50">
        <v>2.1</v>
      </c>
      <c r="E117" s="50" t="s">
        <v>2389</v>
      </c>
      <c r="F117" s="50" t="s">
        <v>191</v>
      </c>
      <c r="G117" s="50" t="s">
        <v>314</v>
      </c>
      <c r="I117" s="50">
        <v>1</v>
      </c>
      <c r="J117" s="50">
        <v>0.97</v>
      </c>
      <c r="K117" s="50">
        <v>0.13</v>
      </c>
      <c r="L117" s="59">
        <f t="shared" si="16"/>
        <v>68.680000000000007</v>
      </c>
      <c r="M117" s="50">
        <v>101</v>
      </c>
      <c r="N117" s="50">
        <v>0.7</v>
      </c>
      <c r="O117" s="50">
        <v>0.67</v>
      </c>
      <c r="P117" s="59">
        <f t="shared" si="17"/>
        <v>66.619600000000005</v>
      </c>
      <c r="Q117" s="59">
        <f t="shared" si="18"/>
        <v>28.118399999999994</v>
      </c>
      <c r="R117" s="59">
        <f t="shared" si="19"/>
        <v>2.0604000000000013</v>
      </c>
      <c r="S117" s="59">
        <f t="shared" si="20"/>
        <v>4.2015999999999991</v>
      </c>
      <c r="T117" s="58">
        <f t="shared" si="22"/>
        <v>1.1149425287356323</v>
      </c>
      <c r="U117" s="58">
        <f t="shared" si="21"/>
        <v>0.23076923076923089</v>
      </c>
      <c r="V117" s="50">
        <v>0.68</v>
      </c>
      <c r="W117" s="50">
        <v>0.52</v>
      </c>
    </row>
    <row r="118" spans="1:23" s="50" customFormat="1" x14ac:dyDescent="0.25">
      <c r="A118" s="50" t="s">
        <v>577</v>
      </c>
      <c r="B118" s="50" t="s">
        <v>2222</v>
      </c>
      <c r="C118" s="50" t="s">
        <v>2960</v>
      </c>
      <c r="D118" s="50">
        <v>2.1</v>
      </c>
      <c r="E118" s="50" t="s">
        <v>2385</v>
      </c>
      <c r="F118" s="50" t="s">
        <v>241</v>
      </c>
      <c r="G118" s="50" t="s">
        <v>314</v>
      </c>
      <c r="I118" s="50">
        <v>1</v>
      </c>
      <c r="J118" s="50">
        <v>0.97</v>
      </c>
      <c r="K118" s="50">
        <v>0.28000000000000003</v>
      </c>
      <c r="L118" s="59">
        <f t="shared" si="16"/>
        <v>60.599999999999994</v>
      </c>
      <c r="M118" s="50">
        <v>101</v>
      </c>
      <c r="N118" s="50">
        <v>0.67</v>
      </c>
      <c r="O118" s="50">
        <v>0.85</v>
      </c>
      <c r="P118" s="59">
        <f t="shared" si="17"/>
        <v>58.781999999999989</v>
      </c>
      <c r="Q118" s="59">
        <f t="shared" si="18"/>
        <v>29.088000000000001</v>
      </c>
      <c r="R118" s="59">
        <f t="shared" si="19"/>
        <v>1.8180000000000049</v>
      </c>
      <c r="S118" s="59">
        <f t="shared" si="20"/>
        <v>11.312000000000003</v>
      </c>
      <c r="T118" s="58">
        <f t="shared" si="22"/>
        <v>1.3472222222222223</v>
      </c>
      <c r="U118" s="58">
        <f t="shared" si="21"/>
        <v>0.10714285714285744</v>
      </c>
      <c r="V118" s="50">
        <v>0.6</v>
      </c>
      <c r="W118" s="50">
        <v>0.62</v>
      </c>
    </row>
    <row r="119" spans="1:23" s="50" customFormat="1" x14ac:dyDescent="0.25">
      <c r="A119" s="50" t="s">
        <v>577</v>
      </c>
      <c r="B119" s="50" t="s">
        <v>2222</v>
      </c>
      <c r="C119" s="50" t="s">
        <v>2971</v>
      </c>
      <c r="D119" s="50">
        <v>2.1</v>
      </c>
      <c r="E119" s="50" t="s">
        <v>2385</v>
      </c>
      <c r="F119" s="50" t="s">
        <v>180</v>
      </c>
      <c r="G119" s="50" t="s">
        <v>314</v>
      </c>
      <c r="I119" s="50">
        <v>1</v>
      </c>
      <c r="J119" s="50">
        <v>0.97</v>
      </c>
      <c r="K119" s="50">
        <v>0.32</v>
      </c>
      <c r="L119" s="59">
        <f t="shared" si="16"/>
        <v>37.17</v>
      </c>
      <c r="M119" s="50">
        <v>59</v>
      </c>
      <c r="N119" s="50">
        <v>0.72</v>
      </c>
      <c r="O119" s="50">
        <v>0.86</v>
      </c>
      <c r="P119" s="59">
        <f t="shared" si="17"/>
        <v>36.054900000000004</v>
      </c>
      <c r="Q119" s="59">
        <f t="shared" si="18"/>
        <v>14.844399999999998</v>
      </c>
      <c r="R119" s="59">
        <f t="shared" si="19"/>
        <v>1.1150999999999982</v>
      </c>
      <c r="S119" s="59">
        <f t="shared" si="20"/>
        <v>6.9855999999999998</v>
      </c>
      <c r="T119" s="58">
        <f t="shared" si="22"/>
        <v>1.4264705882352942</v>
      </c>
      <c r="U119" s="58">
        <f t="shared" si="21"/>
        <v>9.3749999999999847E-2</v>
      </c>
      <c r="V119" s="50">
        <v>0.63</v>
      </c>
      <c r="W119" s="50">
        <v>0.64</v>
      </c>
    </row>
    <row r="120" spans="1:23" s="50" customFormat="1" x14ac:dyDescent="0.25">
      <c r="A120" s="50" t="s">
        <v>577</v>
      </c>
      <c r="B120" s="50" t="s">
        <v>2222</v>
      </c>
      <c r="C120" s="50" t="s">
        <v>2971</v>
      </c>
      <c r="D120" s="50">
        <v>2.1</v>
      </c>
      <c r="E120" s="50" t="s">
        <v>2385</v>
      </c>
      <c r="F120" s="50" t="s">
        <v>191</v>
      </c>
      <c r="G120" s="50" t="s">
        <v>314</v>
      </c>
      <c r="I120" s="50">
        <v>2</v>
      </c>
      <c r="J120" s="50">
        <v>0.97</v>
      </c>
      <c r="K120" s="50">
        <v>0.23</v>
      </c>
      <c r="L120" s="59">
        <f t="shared" ref="L120:L139" si="23">V120*M120</f>
        <v>37.17</v>
      </c>
      <c r="M120" s="50">
        <v>59</v>
      </c>
      <c r="N120" s="50">
        <v>0.68</v>
      </c>
      <c r="O120" s="50">
        <v>0.83</v>
      </c>
      <c r="P120" s="59">
        <f t="shared" ref="P120:P139" si="24">J120*L120</f>
        <v>36.054900000000004</v>
      </c>
      <c r="Q120" s="59">
        <f t="shared" ref="Q120:Q139" si="25">M120-L120-S120</f>
        <v>16.809099999999997</v>
      </c>
      <c r="R120" s="59">
        <f t="shared" ref="R120:R139" si="26">L120-P120</f>
        <v>1.1150999999999982</v>
      </c>
      <c r="S120" s="59">
        <f t="shared" ref="S120:S139" si="27">K120*(M120-L120)</f>
        <v>5.0209000000000001</v>
      </c>
      <c r="T120" s="58">
        <f t="shared" si="22"/>
        <v>1.2597402597402598</v>
      </c>
      <c r="U120" s="58">
        <f t="shared" si="21"/>
        <v>0.13043478260869543</v>
      </c>
      <c r="V120" s="50">
        <v>0.63</v>
      </c>
      <c r="W120" s="50">
        <v>0.56999999999999995</v>
      </c>
    </row>
    <row r="121" spans="1:23" s="50" customFormat="1" x14ac:dyDescent="0.25">
      <c r="A121" s="50" t="s">
        <v>577</v>
      </c>
      <c r="B121" s="50" t="s">
        <v>2222</v>
      </c>
      <c r="C121" s="50" t="s">
        <v>2960</v>
      </c>
      <c r="D121" s="50">
        <v>2.1</v>
      </c>
      <c r="E121" s="50" t="s">
        <v>2380</v>
      </c>
      <c r="F121" s="50" t="s">
        <v>191</v>
      </c>
      <c r="G121" s="50" t="s">
        <v>314</v>
      </c>
      <c r="I121" s="50">
        <v>2</v>
      </c>
      <c r="J121" s="50">
        <v>0.98</v>
      </c>
      <c r="K121" s="50">
        <v>0.21</v>
      </c>
      <c r="L121" s="59">
        <f t="shared" si="23"/>
        <v>43.43</v>
      </c>
      <c r="M121" s="50">
        <v>101</v>
      </c>
      <c r="N121" s="50">
        <v>0.48</v>
      </c>
      <c r="O121" s="50">
        <v>0.92</v>
      </c>
      <c r="P121" s="59">
        <f t="shared" si="24"/>
        <v>42.561399999999999</v>
      </c>
      <c r="Q121" s="59">
        <f t="shared" si="25"/>
        <v>45.4803</v>
      </c>
      <c r="R121" s="59">
        <f t="shared" si="26"/>
        <v>0.8686000000000007</v>
      </c>
      <c r="S121" s="59">
        <f t="shared" si="27"/>
        <v>12.089699999999999</v>
      </c>
      <c r="T121" s="58">
        <f t="shared" si="22"/>
        <v>1.240506329113924</v>
      </c>
      <c r="U121" s="58">
        <f t="shared" si="21"/>
        <v>9.523809523809533E-2</v>
      </c>
      <c r="V121" s="50">
        <v>0.43</v>
      </c>
      <c r="W121" s="50">
        <v>0.57999999999999996</v>
      </c>
    </row>
    <row r="122" spans="1:23" s="50" customFormat="1" x14ac:dyDescent="0.25">
      <c r="A122" s="50" t="s">
        <v>577</v>
      </c>
      <c r="B122" s="50" t="s">
        <v>2222</v>
      </c>
      <c r="C122" s="50" t="s">
        <v>2960</v>
      </c>
      <c r="D122" s="50">
        <v>2.1</v>
      </c>
      <c r="E122" s="50" t="s">
        <v>2380</v>
      </c>
      <c r="F122" s="50" t="s">
        <v>241</v>
      </c>
      <c r="G122" s="50" t="s">
        <v>314</v>
      </c>
      <c r="I122" s="50">
        <v>1</v>
      </c>
      <c r="J122" s="50">
        <v>0.98</v>
      </c>
      <c r="K122" s="50">
        <v>0.21</v>
      </c>
      <c r="L122" s="59">
        <f t="shared" si="23"/>
        <v>43.43</v>
      </c>
      <c r="M122" s="50">
        <v>101</v>
      </c>
      <c r="N122" s="50">
        <v>0.48</v>
      </c>
      <c r="O122" s="50">
        <v>0.92</v>
      </c>
      <c r="P122" s="59">
        <f t="shared" si="24"/>
        <v>42.561399999999999</v>
      </c>
      <c r="Q122" s="59">
        <f t="shared" si="25"/>
        <v>45.4803</v>
      </c>
      <c r="R122" s="59">
        <f t="shared" si="26"/>
        <v>0.8686000000000007</v>
      </c>
      <c r="S122" s="59">
        <f t="shared" si="27"/>
        <v>12.089699999999999</v>
      </c>
      <c r="T122" s="58">
        <f t="shared" si="22"/>
        <v>1.240506329113924</v>
      </c>
      <c r="U122" s="58">
        <f t="shared" si="21"/>
        <v>9.523809523809533E-2</v>
      </c>
      <c r="V122" s="50">
        <v>0.43</v>
      </c>
      <c r="W122" s="50">
        <v>0.59</v>
      </c>
    </row>
    <row r="123" spans="1:23" s="50" customFormat="1" x14ac:dyDescent="0.25">
      <c r="A123" s="50" t="s">
        <v>577</v>
      </c>
      <c r="B123" s="50" t="s">
        <v>2222</v>
      </c>
      <c r="C123" s="50" t="s">
        <v>2960</v>
      </c>
      <c r="D123" s="50">
        <v>2.1</v>
      </c>
      <c r="E123" s="50" t="s">
        <v>2385</v>
      </c>
      <c r="F123" s="50" t="s">
        <v>191</v>
      </c>
      <c r="G123" s="50" t="s">
        <v>314</v>
      </c>
      <c r="I123" s="50">
        <v>1</v>
      </c>
      <c r="J123" s="50">
        <v>0.98</v>
      </c>
      <c r="K123" s="50">
        <v>0.13</v>
      </c>
      <c r="L123" s="59">
        <f t="shared" si="23"/>
        <v>60.599999999999994</v>
      </c>
      <c r="M123" s="50">
        <v>101</v>
      </c>
      <c r="N123" s="50">
        <v>0.63</v>
      </c>
      <c r="O123" s="50">
        <v>0.83</v>
      </c>
      <c r="P123" s="59">
        <f t="shared" si="24"/>
        <v>59.387999999999991</v>
      </c>
      <c r="Q123" s="59">
        <f t="shared" si="25"/>
        <v>35.148000000000003</v>
      </c>
      <c r="R123" s="59">
        <f t="shared" si="26"/>
        <v>1.2120000000000033</v>
      </c>
      <c r="S123" s="59">
        <f t="shared" si="27"/>
        <v>5.2520000000000007</v>
      </c>
      <c r="T123" s="58">
        <f t="shared" si="22"/>
        <v>1.1264367816091954</v>
      </c>
      <c r="U123" s="58">
        <f t="shared" si="21"/>
        <v>0.15384615384615427</v>
      </c>
      <c r="V123" s="50">
        <v>0.6</v>
      </c>
      <c r="W123" s="50">
        <v>0.53</v>
      </c>
    </row>
    <row r="124" spans="1:23" s="50" customFormat="1" x14ac:dyDescent="0.25">
      <c r="A124" s="50" t="s">
        <v>577</v>
      </c>
      <c r="B124" s="50" t="s">
        <v>2222</v>
      </c>
      <c r="C124" s="50" t="s">
        <v>2960</v>
      </c>
      <c r="D124" s="50">
        <v>2.1</v>
      </c>
      <c r="E124" s="50" t="s">
        <v>2378</v>
      </c>
      <c r="F124" s="50" t="s">
        <v>191</v>
      </c>
      <c r="G124" s="50" t="s">
        <v>314</v>
      </c>
      <c r="I124" s="50">
        <v>2</v>
      </c>
      <c r="J124" s="50">
        <v>1</v>
      </c>
      <c r="K124" s="50">
        <v>0.2</v>
      </c>
      <c r="L124" s="59">
        <f t="shared" si="23"/>
        <v>33.33</v>
      </c>
      <c r="M124" s="50">
        <v>101</v>
      </c>
      <c r="N124" s="50">
        <v>0.38</v>
      </c>
      <c r="O124" s="50">
        <v>1</v>
      </c>
      <c r="P124" s="59">
        <f t="shared" si="24"/>
        <v>33.33</v>
      </c>
      <c r="Q124" s="59">
        <f t="shared" si="25"/>
        <v>54.136000000000003</v>
      </c>
      <c r="R124" s="59">
        <f t="shared" si="26"/>
        <v>0</v>
      </c>
      <c r="S124" s="59">
        <f t="shared" si="27"/>
        <v>13.534000000000001</v>
      </c>
      <c r="T124" s="58">
        <f t="shared" si="22"/>
        <v>1.25</v>
      </c>
      <c r="U124" s="58"/>
      <c r="V124" s="50">
        <v>0.33</v>
      </c>
      <c r="W124" s="50">
        <v>0.69</v>
      </c>
    </row>
    <row r="125" spans="1:23" s="50" customFormat="1" x14ac:dyDescent="0.25">
      <c r="A125" s="50" t="s">
        <v>577</v>
      </c>
      <c r="B125" s="50" t="s">
        <v>2222</v>
      </c>
      <c r="C125" s="50" t="s">
        <v>2969</v>
      </c>
      <c r="D125" s="50">
        <v>2.1</v>
      </c>
      <c r="E125" s="50" t="s">
        <v>2378</v>
      </c>
      <c r="F125" s="50" t="s">
        <v>191</v>
      </c>
      <c r="G125" s="50" t="s">
        <v>314</v>
      </c>
      <c r="I125" s="50">
        <v>2</v>
      </c>
      <c r="J125" s="50">
        <v>1</v>
      </c>
      <c r="K125" s="50">
        <v>0.28999999999999998</v>
      </c>
      <c r="L125" s="59">
        <f t="shared" si="23"/>
        <v>6.16</v>
      </c>
      <c r="M125" s="50">
        <v>28</v>
      </c>
      <c r="N125" s="50">
        <v>0.28999999999999998</v>
      </c>
      <c r="O125" s="50">
        <v>1</v>
      </c>
      <c r="P125" s="59">
        <f t="shared" si="24"/>
        <v>6.16</v>
      </c>
      <c r="Q125" s="59">
        <f t="shared" si="25"/>
        <v>15.506399999999999</v>
      </c>
      <c r="R125" s="59">
        <f t="shared" si="26"/>
        <v>0</v>
      </c>
      <c r="S125" s="59">
        <f t="shared" si="27"/>
        <v>6.3335999999999997</v>
      </c>
      <c r="T125" s="58">
        <f t="shared" si="22"/>
        <v>1.4084507042253522</v>
      </c>
      <c r="U125" s="58"/>
      <c r="V125" s="50">
        <v>0.22</v>
      </c>
      <c r="W125" s="50">
        <v>0.64</v>
      </c>
    </row>
    <row r="126" spans="1:23" s="50" customFormat="1" x14ac:dyDescent="0.25">
      <c r="A126" s="50" t="s">
        <v>577</v>
      </c>
      <c r="B126" s="50" t="s">
        <v>2222</v>
      </c>
      <c r="C126" s="50" t="s">
        <v>2969</v>
      </c>
      <c r="D126" s="50">
        <v>2.1</v>
      </c>
      <c r="E126" s="50" t="s">
        <v>2379</v>
      </c>
      <c r="F126" s="50" t="s">
        <v>191</v>
      </c>
      <c r="G126" s="50" t="s">
        <v>314</v>
      </c>
      <c r="I126" s="50">
        <v>3</v>
      </c>
      <c r="J126" s="50">
        <v>1</v>
      </c>
      <c r="K126" s="50">
        <v>0.56000000000000005</v>
      </c>
      <c r="L126" s="59">
        <f t="shared" si="23"/>
        <v>10.08</v>
      </c>
      <c r="M126" s="50">
        <v>28</v>
      </c>
      <c r="N126" s="50">
        <v>0.56000000000000005</v>
      </c>
      <c r="O126" s="50">
        <v>1</v>
      </c>
      <c r="P126" s="59">
        <f t="shared" si="24"/>
        <v>10.08</v>
      </c>
      <c r="Q126" s="59">
        <f t="shared" si="25"/>
        <v>7.8848000000000003</v>
      </c>
      <c r="R126" s="59">
        <f t="shared" si="26"/>
        <v>0</v>
      </c>
      <c r="S126" s="59">
        <f t="shared" si="27"/>
        <v>10.035200000000001</v>
      </c>
      <c r="T126" s="58">
        <f t="shared" si="22"/>
        <v>2.2727272727272729</v>
      </c>
      <c r="U126" s="58"/>
      <c r="V126" s="50">
        <v>0.36</v>
      </c>
      <c r="W126" s="50">
        <v>0.78</v>
      </c>
    </row>
    <row r="127" spans="1:23" s="50" customFormat="1" x14ac:dyDescent="0.25">
      <c r="A127" s="50" t="s">
        <v>577</v>
      </c>
      <c r="B127" s="50" t="s">
        <v>2222</v>
      </c>
      <c r="C127" s="50" t="s">
        <v>2969</v>
      </c>
      <c r="D127" s="50">
        <v>2.1</v>
      </c>
      <c r="E127" s="50" t="s">
        <v>2380</v>
      </c>
      <c r="F127" s="50" t="s">
        <v>191</v>
      </c>
      <c r="G127" s="50" t="s">
        <v>314</v>
      </c>
      <c r="I127" s="50">
        <v>3</v>
      </c>
      <c r="J127" s="50">
        <v>1</v>
      </c>
      <c r="K127" s="50">
        <v>0.59</v>
      </c>
      <c r="L127" s="59">
        <f t="shared" si="23"/>
        <v>10.36</v>
      </c>
      <c r="M127" s="50">
        <v>28</v>
      </c>
      <c r="N127" s="50">
        <v>0.59</v>
      </c>
      <c r="O127" s="50">
        <v>1</v>
      </c>
      <c r="P127" s="59">
        <f t="shared" si="24"/>
        <v>10.36</v>
      </c>
      <c r="Q127" s="59">
        <f t="shared" si="25"/>
        <v>7.2324000000000002</v>
      </c>
      <c r="R127" s="59">
        <f t="shared" si="26"/>
        <v>0</v>
      </c>
      <c r="S127" s="59">
        <f t="shared" si="27"/>
        <v>10.4076</v>
      </c>
      <c r="T127" s="58">
        <f t="shared" si="22"/>
        <v>2.4390243902439024</v>
      </c>
      <c r="U127" s="58"/>
      <c r="V127" s="50">
        <v>0.37</v>
      </c>
      <c r="W127" s="50">
        <v>0.79</v>
      </c>
    </row>
    <row r="128" spans="1:23" s="50" customFormat="1" x14ac:dyDescent="0.25">
      <c r="A128" s="50" t="s">
        <v>577</v>
      </c>
      <c r="B128" s="50" t="s">
        <v>2222</v>
      </c>
      <c r="C128" s="50" t="s">
        <v>2971</v>
      </c>
      <c r="D128" s="50">
        <v>2.1</v>
      </c>
      <c r="E128" s="50" t="s">
        <v>2378</v>
      </c>
      <c r="F128" s="50" t="s">
        <v>180</v>
      </c>
      <c r="G128" s="50" t="s">
        <v>314</v>
      </c>
      <c r="I128" s="50">
        <v>2</v>
      </c>
      <c r="J128" s="50">
        <v>1</v>
      </c>
      <c r="K128" s="50">
        <v>0.4</v>
      </c>
      <c r="L128" s="59">
        <f t="shared" si="23"/>
        <v>23.6</v>
      </c>
      <c r="M128" s="50">
        <v>59</v>
      </c>
      <c r="N128" s="50">
        <v>0.56000000000000005</v>
      </c>
      <c r="O128" s="50">
        <v>1</v>
      </c>
      <c r="P128" s="59">
        <f t="shared" si="24"/>
        <v>23.6</v>
      </c>
      <c r="Q128" s="59">
        <f t="shared" si="25"/>
        <v>21.24</v>
      </c>
      <c r="R128" s="59">
        <f t="shared" si="26"/>
        <v>0</v>
      </c>
      <c r="S128" s="59">
        <f t="shared" si="27"/>
        <v>14.16</v>
      </c>
      <c r="T128" s="58">
        <f t="shared" si="22"/>
        <v>1.6666666666666667</v>
      </c>
      <c r="U128" s="58"/>
      <c r="V128" s="50">
        <v>0.4</v>
      </c>
      <c r="W128" s="50">
        <v>0.7</v>
      </c>
    </row>
    <row r="129" spans="1:35" s="50" customFormat="1" x14ac:dyDescent="0.25">
      <c r="A129" s="50" t="s">
        <v>577</v>
      </c>
      <c r="B129" s="50" t="s">
        <v>2222</v>
      </c>
      <c r="C129" s="50" t="s">
        <v>2971</v>
      </c>
      <c r="D129" s="50">
        <v>2.1</v>
      </c>
      <c r="E129" s="50" t="s">
        <v>2378</v>
      </c>
      <c r="F129" s="50" t="s">
        <v>191</v>
      </c>
      <c r="G129" s="50" t="s">
        <v>314</v>
      </c>
      <c r="I129" s="50">
        <v>2</v>
      </c>
      <c r="J129" s="50">
        <v>1</v>
      </c>
      <c r="K129" s="50">
        <v>0.17</v>
      </c>
      <c r="L129" s="59">
        <f t="shared" si="23"/>
        <v>23.6</v>
      </c>
      <c r="M129" s="50">
        <v>59</v>
      </c>
      <c r="N129" s="50">
        <v>0.44</v>
      </c>
      <c r="O129" s="50">
        <v>1</v>
      </c>
      <c r="P129" s="59">
        <f t="shared" si="24"/>
        <v>23.6</v>
      </c>
      <c r="Q129" s="59">
        <f t="shared" si="25"/>
        <v>29.381999999999998</v>
      </c>
      <c r="R129" s="59">
        <f t="shared" si="26"/>
        <v>0</v>
      </c>
      <c r="S129" s="59">
        <f t="shared" si="27"/>
        <v>6.0179999999999998</v>
      </c>
      <c r="T129" s="58">
        <f t="shared" si="22"/>
        <v>1.2048192771084338</v>
      </c>
      <c r="U129" s="58"/>
      <c r="V129" s="50">
        <v>0.4</v>
      </c>
      <c r="W129" s="50">
        <v>0.56999999999999995</v>
      </c>
    </row>
    <row r="130" spans="1:35" s="50" customFormat="1" x14ac:dyDescent="0.25">
      <c r="A130" s="50" t="s">
        <v>577</v>
      </c>
      <c r="B130" s="50" t="s">
        <v>2222</v>
      </c>
      <c r="C130" s="50" t="s">
        <v>2971</v>
      </c>
      <c r="D130" s="50">
        <v>2.1</v>
      </c>
      <c r="E130" s="50" t="s">
        <v>2378</v>
      </c>
      <c r="F130" s="50" t="s">
        <v>241</v>
      </c>
      <c r="G130" s="50" t="s">
        <v>314</v>
      </c>
      <c r="I130" s="50">
        <v>2</v>
      </c>
      <c r="J130" s="50">
        <v>1</v>
      </c>
      <c r="K130" s="50">
        <v>0.31</v>
      </c>
      <c r="L130" s="59">
        <f t="shared" si="23"/>
        <v>23.6</v>
      </c>
      <c r="M130" s="50">
        <v>59</v>
      </c>
      <c r="N130" s="50">
        <v>0.49</v>
      </c>
      <c r="O130" s="50">
        <v>1</v>
      </c>
      <c r="P130" s="59">
        <f t="shared" si="24"/>
        <v>23.6</v>
      </c>
      <c r="Q130" s="59">
        <f t="shared" si="25"/>
        <v>24.425999999999998</v>
      </c>
      <c r="R130" s="59">
        <f t="shared" si="26"/>
        <v>0</v>
      </c>
      <c r="S130" s="59">
        <f t="shared" si="27"/>
        <v>10.974</v>
      </c>
      <c r="T130" s="58">
        <f t="shared" si="22"/>
        <v>1.4492753623188408</v>
      </c>
      <c r="U130" s="58"/>
      <c r="V130" s="50">
        <v>0.4</v>
      </c>
      <c r="W130" s="50">
        <v>0.65</v>
      </c>
    </row>
    <row r="131" spans="1:35" s="50" customFormat="1" x14ac:dyDescent="0.25">
      <c r="A131" s="50" t="s">
        <v>577</v>
      </c>
      <c r="B131" s="50" t="s">
        <v>2222</v>
      </c>
      <c r="C131" s="50" t="s">
        <v>2971</v>
      </c>
      <c r="D131" s="50">
        <v>2.1</v>
      </c>
      <c r="E131" s="50" t="s">
        <v>2379</v>
      </c>
      <c r="F131" s="50" t="s">
        <v>241</v>
      </c>
      <c r="G131" s="50" t="s">
        <v>314</v>
      </c>
      <c r="I131" s="50">
        <v>1</v>
      </c>
      <c r="J131" s="50">
        <v>1</v>
      </c>
      <c r="K131" s="50">
        <v>0.15</v>
      </c>
      <c r="L131" s="59">
        <f t="shared" si="23"/>
        <v>19.470000000000002</v>
      </c>
      <c r="M131" s="50">
        <v>59</v>
      </c>
      <c r="N131" s="50">
        <v>0.37</v>
      </c>
      <c r="O131" s="50">
        <v>1</v>
      </c>
      <c r="P131" s="59">
        <f t="shared" si="24"/>
        <v>19.470000000000002</v>
      </c>
      <c r="Q131" s="59">
        <f t="shared" si="25"/>
        <v>33.600500000000004</v>
      </c>
      <c r="R131" s="59">
        <f t="shared" si="26"/>
        <v>0</v>
      </c>
      <c r="S131" s="59">
        <f t="shared" si="27"/>
        <v>5.9295</v>
      </c>
      <c r="T131" s="58">
        <f t="shared" si="22"/>
        <v>1.1764705882352939</v>
      </c>
      <c r="U131" s="58"/>
      <c r="V131" s="50">
        <v>0.33</v>
      </c>
      <c r="W131" s="50">
        <v>0.56999999999999995</v>
      </c>
    </row>
    <row r="132" spans="1:35" s="50" customFormat="1" x14ac:dyDescent="0.25">
      <c r="A132" s="50" t="s">
        <v>577</v>
      </c>
      <c r="B132" s="50" t="s">
        <v>2222</v>
      </c>
      <c r="C132" s="50" t="s">
        <v>2971</v>
      </c>
      <c r="D132" s="50">
        <v>2.1</v>
      </c>
      <c r="E132" s="50" t="s">
        <v>2380</v>
      </c>
      <c r="F132" s="50" t="s">
        <v>241</v>
      </c>
      <c r="G132" s="50" t="s">
        <v>314</v>
      </c>
      <c r="I132" s="50">
        <v>1</v>
      </c>
      <c r="J132" s="50">
        <v>1</v>
      </c>
      <c r="K132" s="50">
        <v>0.19</v>
      </c>
      <c r="L132" s="59">
        <f t="shared" si="23"/>
        <v>28.32</v>
      </c>
      <c r="M132" s="50">
        <v>59</v>
      </c>
      <c r="N132" s="50">
        <v>0.53</v>
      </c>
      <c r="O132" s="50">
        <v>1</v>
      </c>
      <c r="P132" s="59">
        <f t="shared" si="24"/>
        <v>28.32</v>
      </c>
      <c r="Q132" s="59">
        <f t="shared" si="25"/>
        <v>24.8508</v>
      </c>
      <c r="R132" s="59">
        <f t="shared" si="26"/>
        <v>0</v>
      </c>
      <c r="S132" s="59">
        <f t="shared" si="27"/>
        <v>5.8292000000000002</v>
      </c>
      <c r="T132" s="58">
        <f t="shared" ref="T132:T139" si="28">J132/(Q132/(Q132+S132))</f>
        <v>1.2345679012345681</v>
      </c>
      <c r="U132" s="58">
        <f>(R132/(R132+P132))/K132</f>
        <v>0</v>
      </c>
      <c r="V132" s="50">
        <v>0.48</v>
      </c>
      <c r="W132" s="50">
        <v>0.59</v>
      </c>
    </row>
    <row r="133" spans="1:35" s="50" customFormat="1" x14ac:dyDescent="0.25">
      <c r="A133" s="50" t="s">
        <v>577</v>
      </c>
      <c r="B133" s="50" t="s">
        <v>2222</v>
      </c>
      <c r="C133" s="50" t="s">
        <v>2971</v>
      </c>
      <c r="D133" s="50">
        <v>2.1</v>
      </c>
      <c r="E133" s="50" t="s">
        <v>2385</v>
      </c>
      <c r="F133" s="50" t="s">
        <v>241</v>
      </c>
      <c r="G133" s="50" t="s">
        <v>314</v>
      </c>
      <c r="I133" s="50">
        <v>1</v>
      </c>
      <c r="J133" s="50">
        <v>1</v>
      </c>
      <c r="K133" s="50">
        <v>0.27</v>
      </c>
      <c r="L133" s="59">
        <f t="shared" si="23"/>
        <v>37.17</v>
      </c>
      <c r="M133" s="50">
        <v>59</v>
      </c>
      <c r="N133" s="50">
        <v>0.7</v>
      </c>
      <c r="O133" s="50">
        <v>1</v>
      </c>
      <c r="P133" s="59">
        <f t="shared" si="24"/>
        <v>37.17</v>
      </c>
      <c r="Q133" s="59">
        <f t="shared" si="25"/>
        <v>15.935899999999998</v>
      </c>
      <c r="R133" s="59">
        <f t="shared" si="26"/>
        <v>0</v>
      </c>
      <c r="S133" s="59">
        <f t="shared" si="27"/>
        <v>5.8940999999999999</v>
      </c>
      <c r="T133" s="58">
        <f t="shared" si="28"/>
        <v>1.3698630136986301</v>
      </c>
      <c r="U133" s="58"/>
      <c r="V133" s="50">
        <v>0.63</v>
      </c>
      <c r="W133" s="50">
        <v>0.63</v>
      </c>
    </row>
    <row r="134" spans="1:35" s="50" customFormat="1" x14ac:dyDescent="0.25">
      <c r="A134" s="50" t="s">
        <v>577</v>
      </c>
      <c r="B134" s="50" t="s">
        <v>2222</v>
      </c>
      <c r="C134" s="50" t="s">
        <v>2972</v>
      </c>
      <c r="D134" s="50">
        <v>2.1</v>
      </c>
      <c r="E134" s="50" t="s">
        <v>2378</v>
      </c>
      <c r="F134" s="50" t="s">
        <v>192</v>
      </c>
      <c r="G134" s="50" t="s">
        <v>314</v>
      </c>
      <c r="I134" s="50">
        <v>7</v>
      </c>
      <c r="J134" s="50">
        <v>1</v>
      </c>
      <c r="K134" s="50">
        <v>0.7</v>
      </c>
      <c r="L134" s="59">
        <f t="shared" si="23"/>
        <v>2.7600000000000002</v>
      </c>
      <c r="M134" s="50">
        <v>69</v>
      </c>
      <c r="N134" s="50">
        <v>0.13</v>
      </c>
      <c r="O134" s="50">
        <v>1</v>
      </c>
      <c r="P134" s="59">
        <f t="shared" si="24"/>
        <v>2.7600000000000002</v>
      </c>
      <c r="Q134" s="59">
        <f t="shared" si="25"/>
        <v>19.872</v>
      </c>
      <c r="R134" s="59">
        <f t="shared" si="26"/>
        <v>0</v>
      </c>
      <c r="S134" s="59">
        <f t="shared" si="27"/>
        <v>46.367999999999995</v>
      </c>
      <c r="T134" s="58">
        <f t="shared" si="28"/>
        <v>3.333333333333333</v>
      </c>
      <c r="U134" s="58"/>
      <c r="V134" s="50">
        <v>0.04</v>
      </c>
      <c r="W134" s="50">
        <v>0.85</v>
      </c>
    </row>
    <row r="135" spans="1:35" s="50" customFormat="1" x14ac:dyDescent="0.25">
      <c r="A135" s="50" t="s">
        <v>577</v>
      </c>
      <c r="B135" s="50" t="s">
        <v>2222</v>
      </c>
      <c r="C135" s="50" t="s">
        <v>2972</v>
      </c>
      <c r="D135" s="50">
        <v>2.1</v>
      </c>
      <c r="E135" s="50" t="s">
        <v>2379</v>
      </c>
      <c r="F135" s="50" t="s">
        <v>180</v>
      </c>
      <c r="G135" s="50" t="s">
        <v>314</v>
      </c>
      <c r="I135" s="50">
        <v>1</v>
      </c>
      <c r="J135" s="50">
        <v>1</v>
      </c>
      <c r="K135" s="50">
        <v>0.32</v>
      </c>
      <c r="L135" s="59">
        <f t="shared" si="23"/>
        <v>6.21</v>
      </c>
      <c r="M135" s="50">
        <v>69</v>
      </c>
      <c r="N135" s="50">
        <v>0.13</v>
      </c>
      <c r="O135" s="50">
        <v>1</v>
      </c>
      <c r="P135" s="59">
        <f t="shared" si="24"/>
        <v>6.21</v>
      </c>
      <c r="Q135" s="59">
        <f t="shared" si="25"/>
        <v>42.697199999999995</v>
      </c>
      <c r="R135" s="59">
        <f t="shared" si="26"/>
        <v>0</v>
      </c>
      <c r="S135" s="59">
        <f t="shared" si="27"/>
        <v>20.0928</v>
      </c>
      <c r="T135" s="58">
        <f t="shared" si="28"/>
        <v>1.4705882352941175</v>
      </c>
      <c r="U135" s="58"/>
      <c r="V135" s="50">
        <v>0.09</v>
      </c>
      <c r="W135" s="50">
        <v>0.66</v>
      </c>
    </row>
    <row r="136" spans="1:35" s="50" customFormat="1" x14ac:dyDescent="0.25">
      <c r="A136" s="50" t="s">
        <v>577</v>
      </c>
      <c r="B136" s="50" t="s">
        <v>2222</v>
      </c>
      <c r="C136" s="50" t="s">
        <v>2972</v>
      </c>
      <c r="D136" s="50">
        <v>2.1</v>
      </c>
      <c r="E136" s="50" t="s">
        <v>2379</v>
      </c>
      <c r="F136" s="50" t="s">
        <v>192</v>
      </c>
      <c r="G136" s="50" t="s">
        <v>314</v>
      </c>
      <c r="I136" s="50">
        <v>4</v>
      </c>
      <c r="J136" s="50">
        <v>1</v>
      </c>
      <c r="K136" s="50">
        <v>0.41</v>
      </c>
      <c r="L136" s="59">
        <f t="shared" si="23"/>
        <v>6.21</v>
      </c>
      <c r="M136" s="50">
        <v>69</v>
      </c>
      <c r="N136" s="50">
        <v>0.15</v>
      </c>
      <c r="O136" s="50">
        <v>1</v>
      </c>
      <c r="P136" s="59">
        <f t="shared" si="24"/>
        <v>6.21</v>
      </c>
      <c r="Q136" s="59">
        <f t="shared" si="25"/>
        <v>37.046100000000003</v>
      </c>
      <c r="R136" s="59">
        <f t="shared" si="26"/>
        <v>0</v>
      </c>
      <c r="S136" s="59">
        <f t="shared" si="27"/>
        <v>25.743899999999996</v>
      </c>
      <c r="T136" s="58">
        <f t="shared" si="28"/>
        <v>1.6949152542372878</v>
      </c>
      <c r="U136" s="58"/>
      <c r="V136" s="50">
        <v>0.09</v>
      </c>
      <c r="W136" s="50">
        <v>0.71</v>
      </c>
    </row>
    <row r="137" spans="1:35" s="50" customFormat="1" x14ac:dyDescent="0.25">
      <c r="A137" s="50" t="s">
        <v>577</v>
      </c>
      <c r="B137" s="50" t="s">
        <v>2222</v>
      </c>
      <c r="C137" s="50" t="s">
        <v>2972</v>
      </c>
      <c r="D137" s="50">
        <v>2.1</v>
      </c>
      <c r="E137" s="50" t="s">
        <v>2379</v>
      </c>
      <c r="F137" s="50" t="s">
        <v>241</v>
      </c>
      <c r="G137" s="50" t="s">
        <v>314</v>
      </c>
      <c r="I137" s="50">
        <v>1</v>
      </c>
      <c r="J137" s="50">
        <v>1</v>
      </c>
      <c r="K137" s="50">
        <v>0.22</v>
      </c>
      <c r="L137" s="59">
        <f t="shared" si="23"/>
        <v>6.21</v>
      </c>
      <c r="M137" s="50">
        <v>69</v>
      </c>
      <c r="N137" s="50">
        <v>0.12</v>
      </c>
      <c r="O137" s="50">
        <v>1</v>
      </c>
      <c r="P137" s="59">
        <f t="shared" si="24"/>
        <v>6.21</v>
      </c>
      <c r="Q137" s="59">
        <f t="shared" si="25"/>
        <v>48.976199999999999</v>
      </c>
      <c r="R137" s="59">
        <f t="shared" si="26"/>
        <v>0</v>
      </c>
      <c r="S137" s="59">
        <f t="shared" si="27"/>
        <v>13.813800000000001</v>
      </c>
      <c r="T137" s="58">
        <f t="shared" si="28"/>
        <v>1.2820512820512819</v>
      </c>
      <c r="U137" s="58"/>
      <c r="V137" s="50">
        <v>0.09</v>
      </c>
      <c r="W137" s="50">
        <v>0.61</v>
      </c>
    </row>
    <row r="138" spans="1:35" s="50" customFormat="1" x14ac:dyDescent="0.25">
      <c r="A138" s="50" t="s">
        <v>577</v>
      </c>
      <c r="B138" s="50" t="s">
        <v>2222</v>
      </c>
      <c r="C138" s="50" t="s">
        <v>2972</v>
      </c>
      <c r="D138" s="50">
        <v>2.1</v>
      </c>
      <c r="E138" s="50" t="s">
        <v>2380</v>
      </c>
      <c r="F138" s="50" t="s">
        <v>241</v>
      </c>
      <c r="G138" s="50" t="s">
        <v>314</v>
      </c>
      <c r="I138" s="50">
        <v>2</v>
      </c>
      <c r="J138" s="50">
        <v>1</v>
      </c>
      <c r="K138" s="50">
        <v>0.39</v>
      </c>
      <c r="L138" s="59">
        <f t="shared" si="23"/>
        <v>6.9</v>
      </c>
      <c r="M138" s="50">
        <v>69</v>
      </c>
      <c r="N138" s="50">
        <v>0.16</v>
      </c>
      <c r="O138" s="50">
        <v>1</v>
      </c>
      <c r="P138" s="59">
        <f t="shared" si="24"/>
        <v>6.9</v>
      </c>
      <c r="Q138" s="59">
        <f t="shared" si="25"/>
        <v>37.881</v>
      </c>
      <c r="R138" s="59">
        <f t="shared" si="26"/>
        <v>0</v>
      </c>
      <c r="S138" s="59">
        <f t="shared" si="27"/>
        <v>24.219000000000001</v>
      </c>
      <c r="T138" s="58">
        <f t="shared" si="28"/>
        <v>1.639344262295082</v>
      </c>
      <c r="U138" s="58"/>
      <c r="V138" s="50">
        <v>0.1</v>
      </c>
      <c r="W138" s="50">
        <v>0.69</v>
      </c>
    </row>
    <row r="139" spans="1:35" s="50" customFormat="1" x14ac:dyDescent="0.25">
      <c r="A139" s="50" t="s">
        <v>577</v>
      </c>
      <c r="B139" s="50" t="s">
        <v>2222</v>
      </c>
      <c r="C139" s="50" t="s">
        <v>2974</v>
      </c>
      <c r="D139" s="50">
        <v>2.1</v>
      </c>
      <c r="E139" s="50" t="s">
        <v>2378</v>
      </c>
      <c r="F139" s="50" t="s">
        <v>180</v>
      </c>
      <c r="G139" s="50" t="s">
        <v>314</v>
      </c>
      <c r="I139" s="50">
        <v>2</v>
      </c>
      <c r="J139" s="50">
        <v>1</v>
      </c>
      <c r="K139" s="50">
        <v>0.48</v>
      </c>
      <c r="L139" s="59">
        <f t="shared" si="23"/>
        <v>17.64</v>
      </c>
      <c r="M139" s="50">
        <v>98</v>
      </c>
      <c r="N139" s="50">
        <v>0.3</v>
      </c>
      <c r="O139" s="50">
        <v>1</v>
      </c>
      <c r="P139" s="59">
        <f t="shared" si="24"/>
        <v>17.64</v>
      </c>
      <c r="Q139" s="59">
        <f t="shared" si="25"/>
        <v>41.787199999999999</v>
      </c>
      <c r="R139" s="59">
        <f t="shared" si="26"/>
        <v>0</v>
      </c>
      <c r="S139" s="59">
        <f t="shared" si="27"/>
        <v>38.572800000000001</v>
      </c>
      <c r="T139" s="58">
        <f t="shared" si="28"/>
        <v>1.9230769230769229</v>
      </c>
      <c r="U139" s="58"/>
      <c r="V139" s="50">
        <v>0.18</v>
      </c>
      <c r="W139" s="50">
        <v>0.74</v>
      </c>
    </row>
    <row r="140" spans="1:35" s="50" customFormat="1" x14ac:dyDescent="0.25">
      <c r="A140" s="50" t="s">
        <v>577</v>
      </c>
      <c r="B140" s="50" t="s">
        <v>2222</v>
      </c>
      <c r="C140" s="50" t="s">
        <v>2950</v>
      </c>
      <c r="D140" s="50">
        <v>2.1</v>
      </c>
      <c r="F140" s="50" t="s">
        <v>192</v>
      </c>
      <c r="M140" s="50">
        <v>100</v>
      </c>
      <c r="AB140" s="50">
        <v>0.84</v>
      </c>
      <c r="AC140" s="50">
        <v>0.62</v>
      </c>
    </row>
    <row r="141" spans="1:35" s="50" customFormat="1" x14ac:dyDescent="0.25">
      <c r="A141" s="50" t="s">
        <v>577</v>
      </c>
      <c r="B141" s="50" t="s">
        <v>2222</v>
      </c>
      <c r="C141" s="50" t="s">
        <v>2951</v>
      </c>
      <c r="D141" s="50">
        <v>2.1</v>
      </c>
      <c r="F141" s="50" t="s">
        <v>191</v>
      </c>
      <c r="M141" s="50">
        <v>100</v>
      </c>
      <c r="AB141" s="50">
        <v>0.82</v>
      </c>
      <c r="AC141" s="50">
        <v>0.66</v>
      </c>
    </row>
    <row r="142" spans="1:35" s="50" customFormat="1" x14ac:dyDescent="0.25">
      <c r="A142" s="50" t="s">
        <v>577</v>
      </c>
      <c r="B142" s="50" t="s">
        <v>2222</v>
      </c>
      <c r="C142" s="50" t="s">
        <v>2960</v>
      </c>
      <c r="D142" s="50">
        <v>2.1</v>
      </c>
      <c r="E142" s="50" t="s">
        <v>2380</v>
      </c>
      <c r="F142" s="50" t="s">
        <v>191</v>
      </c>
      <c r="G142" s="50" t="s">
        <v>314</v>
      </c>
      <c r="I142" s="50" t="s">
        <v>142</v>
      </c>
      <c r="L142" s="59">
        <v>43.43</v>
      </c>
      <c r="M142" s="50">
        <v>101</v>
      </c>
      <c r="P142" s="59"/>
      <c r="Q142" s="59"/>
      <c r="R142" s="59"/>
      <c r="S142" s="59"/>
      <c r="T142" s="58"/>
      <c r="U142" s="58"/>
      <c r="V142" s="50">
        <f t="shared" ref="V142:V148" si="29">L142/101</f>
        <v>0.43</v>
      </c>
      <c r="AI142" t="s">
        <v>2871</v>
      </c>
    </row>
    <row r="143" spans="1:35" s="50" customFormat="1" x14ac:dyDescent="0.25">
      <c r="A143" s="50" t="s">
        <v>577</v>
      </c>
      <c r="B143" s="50" t="s">
        <v>2222</v>
      </c>
      <c r="C143" s="50" t="s">
        <v>2960</v>
      </c>
      <c r="D143" s="50">
        <v>2.1</v>
      </c>
      <c r="E143" s="50" t="s">
        <v>2389</v>
      </c>
      <c r="F143" s="50" t="s">
        <v>191</v>
      </c>
      <c r="G143" s="50" t="s">
        <v>314</v>
      </c>
      <c r="I143" s="50" t="s">
        <v>142</v>
      </c>
      <c r="L143" s="59">
        <v>68.680000000000007</v>
      </c>
      <c r="M143" s="50">
        <v>101</v>
      </c>
      <c r="P143" s="59"/>
      <c r="Q143" s="59"/>
      <c r="R143" s="59"/>
      <c r="S143" s="59"/>
      <c r="T143" s="58"/>
      <c r="U143" s="58"/>
      <c r="V143" s="50">
        <f t="shared" si="29"/>
        <v>0.68</v>
      </c>
      <c r="AI143" t="s">
        <v>2874</v>
      </c>
    </row>
    <row r="144" spans="1:35" s="50" customFormat="1" x14ac:dyDescent="0.25">
      <c r="A144" s="50" t="s">
        <v>577</v>
      </c>
      <c r="B144" s="50" t="s">
        <v>2222</v>
      </c>
      <c r="C144" s="50" t="s">
        <v>2960</v>
      </c>
      <c r="D144" s="50">
        <v>2.1</v>
      </c>
      <c r="E144" s="50" t="s">
        <v>2385</v>
      </c>
      <c r="F144" s="50" t="s">
        <v>191</v>
      </c>
      <c r="G144" s="50" t="s">
        <v>314</v>
      </c>
      <c r="I144" s="50" t="s">
        <v>142</v>
      </c>
      <c r="L144" s="59">
        <v>60.599999999999994</v>
      </c>
      <c r="M144" s="50">
        <v>101</v>
      </c>
      <c r="P144" s="59"/>
      <c r="Q144" s="59"/>
      <c r="R144" s="59"/>
      <c r="S144" s="59"/>
      <c r="T144" s="58"/>
      <c r="U144" s="58"/>
      <c r="V144" s="50">
        <f t="shared" si="29"/>
        <v>0.6</v>
      </c>
      <c r="W144" s="50">
        <v>0.8</v>
      </c>
      <c r="X144" s="50" t="s">
        <v>2405</v>
      </c>
      <c r="Y144" s="50" t="s">
        <v>2386</v>
      </c>
      <c r="AI144" t="s">
        <v>2875</v>
      </c>
    </row>
    <row r="145" spans="1:35" s="50" customFormat="1" x14ac:dyDescent="0.25">
      <c r="A145" s="50" t="s">
        <v>577</v>
      </c>
      <c r="B145" s="50" t="s">
        <v>2222</v>
      </c>
      <c r="C145" s="50" t="s">
        <v>2960</v>
      </c>
      <c r="D145" s="50">
        <v>2.1</v>
      </c>
      <c r="E145" s="50" t="s">
        <v>2385</v>
      </c>
      <c r="F145" s="50" t="s">
        <v>180</v>
      </c>
      <c r="G145" s="50" t="s">
        <v>314</v>
      </c>
      <c r="I145" s="50" t="s">
        <v>142</v>
      </c>
      <c r="L145" s="59">
        <v>60.599999999999994</v>
      </c>
      <c r="M145" s="50">
        <v>101</v>
      </c>
      <c r="P145" s="59"/>
      <c r="Q145" s="59"/>
      <c r="R145" s="59"/>
      <c r="S145" s="59"/>
      <c r="T145" s="58"/>
      <c r="U145" s="58"/>
      <c r="V145" s="50">
        <f t="shared" si="29"/>
        <v>0.6</v>
      </c>
      <c r="W145" s="50">
        <v>0.8</v>
      </c>
      <c r="X145" s="50" t="s">
        <v>2405</v>
      </c>
      <c r="Y145" s="50" t="s">
        <v>2386</v>
      </c>
      <c r="AI145"/>
    </row>
    <row r="146" spans="1:35" s="50" customFormat="1" x14ac:dyDescent="0.25">
      <c r="A146" s="50" t="s">
        <v>577</v>
      </c>
      <c r="B146" s="50" t="s">
        <v>2222</v>
      </c>
      <c r="C146" s="50" t="s">
        <v>2960</v>
      </c>
      <c r="D146" s="50">
        <v>2.1</v>
      </c>
      <c r="E146" s="50" t="s">
        <v>2385</v>
      </c>
      <c r="F146" s="50" t="s">
        <v>241</v>
      </c>
      <c r="G146" s="50" t="s">
        <v>314</v>
      </c>
      <c r="I146" s="50" t="s">
        <v>142</v>
      </c>
      <c r="L146" s="59">
        <v>60.599999999999994</v>
      </c>
      <c r="M146" s="50">
        <v>101</v>
      </c>
      <c r="P146" s="59"/>
      <c r="Q146" s="59"/>
      <c r="R146" s="59"/>
      <c r="S146" s="59"/>
      <c r="T146" s="58"/>
      <c r="U146" s="58"/>
      <c r="V146" s="50">
        <f t="shared" si="29"/>
        <v>0.6</v>
      </c>
      <c r="W146" s="50">
        <v>0.76</v>
      </c>
      <c r="X146" s="50" t="s">
        <v>2405</v>
      </c>
      <c r="Y146" s="50" t="s">
        <v>2387</v>
      </c>
      <c r="AI146"/>
    </row>
    <row r="147" spans="1:35" s="50" customFormat="1" x14ac:dyDescent="0.25">
      <c r="A147" s="50" t="s">
        <v>577</v>
      </c>
      <c r="B147" s="50" t="s">
        <v>2222</v>
      </c>
      <c r="C147" s="50" t="s">
        <v>2960</v>
      </c>
      <c r="D147" s="50">
        <v>2.1</v>
      </c>
      <c r="E147" s="50" t="s">
        <v>2378</v>
      </c>
      <c r="F147" s="50" t="s">
        <v>191</v>
      </c>
      <c r="G147" s="50" t="s">
        <v>314</v>
      </c>
      <c r="I147" s="50" t="s">
        <v>142</v>
      </c>
      <c r="L147" s="59">
        <v>33.33</v>
      </c>
      <c r="M147" s="50">
        <v>101</v>
      </c>
      <c r="P147" s="59"/>
      <c r="Q147" s="59"/>
      <c r="R147" s="59"/>
      <c r="S147" s="59"/>
      <c r="T147" s="58"/>
      <c r="U147" s="58"/>
      <c r="V147" s="50">
        <f t="shared" si="29"/>
        <v>0.32999999999999996</v>
      </c>
      <c r="AI147" t="s">
        <v>2876</v>
      </c>
    </row>
    <row r="148" spans="1:35" s="50" customFormat="1" x14ac:dyDescent="0.25">
      <c r="A148" s="50" t="s">
        <v>577</v>
      </c>
      <c r="B148" s="50" t="s">
        <v>2222</v>
      </c>
      <c r="C148" s="50" t="s">
        <v>2960</v>
      </c>
      <c r="D148" s="50">
        <v>2.1</v>
      </c>
      <c r="E148" s="50" t="s">
        <v>2379</v>
      </c>
      <c r="F148" s="50" t="s">
        <v>191</v>
      </c>
      <c r="G148" s="50" t="s">
        <v>314</v>
      </c>
      <c r="I148" s="50" t="s">
        <v>142</v>
      </c>
      <c r="L148" s="59">
        <v>34.340000000000003</v>
      </c>
      <c r="M148" s="50">
        <v>101</v>
      </c>
      <c r="P148" s="59"/>
      <c r="Q148" s="59"/>
      <c r="R148" s="59"/>
      <c r="S148" s="59"/>
      <c r="T148" s="58"/>
      <c r="U148" s="58"/>
      <c r="V148" s="50">
        <f t="shared" si="29"/>
        <v>0.34</v>
      </c>
      <c r="AI148" t="s">
        <v>2877</v>
      </c>
    </row>
    <row r="149" spans="1:35" s="50" customFormat="1" x14ac:dyDescent="0.25">
      <c r="A149" s="50" t="s">
        <v>577</v>
      </c>
      <c r="B149" s="50" t="s">
        <v>2222</v>
      </c>
      <c r="C149" s="50" t="s">
        <v>2963</v>
      </c>
      <c r="D149" s="50">
        <v>2.1</v>
      </c>
      <c r="E149" s="50" t="s">
        <v>2385</v>
      </c>
      <c r="F149" s="50" t="s">
        <v>192</v>
      </c>
      <c r="G149" s="50" t="s">
        <v>314</v>
      </c>
      <c r="I149" s="50" t="s">
        <v>142</v>
      </c>
      <c r="L149" s="59">
        <v>68.34</v>
      </c>
      <c r="M149" s="50">
        <v>201</v>
      </c>
      <c r="P149" s="59"/>
      <c r="Q149" s="59"/>
      <c r="R149" s="59"/>
      <c r="S149" s="59"/>
      <c r="T149" s="58"/>
      <c r="U149" s="58"/>
      <c r="V149" s="50">
        <f t="shared" ref="V149:V155" si="30">L149/201</f>
        <v>0.34</v>
      </c>
      <c r="W149" s="50">
        <v>0.79</v>
      </c>
      <c r="X149" s="50" t="s">
        <v>2391</v>
      </c>
      <c r="Y149" s="50" t="s">
        <v>2403</v>
      </c>
      <c r="AI149" t="s">
        <v>2879</v>
      </c>
    </row>
    <row r="150" spans="1:35" s="50" customFormat="1" x14ac:dyDescent="0.25">
      <c r="A150" s="50" t="s">
        <v>577</v>
      </c>
      <c r="B150" s="50" t="s">
        <v>2222</v>
      </c>
      <c r="C150" s="50" t="s">
        <v>2963</v>
      </c>
      <c r="D150" s="50">
        <v>2.1</v>
      </c>
      <c r="E150" s="50" t="s">
        <v>2385</v>
      </c>
      <c r="F150" s="50" t="s">
        <v>180</v>
      </c>
      <c r="G150" s="50" t="s">
        <v>314</v>
      </c>
      <c r="I150" s="50" t="s">
        <v>142</v>
      </c>
      <c r="L150" s="59">
        <v>68.34</v>
      </c>
      <c r="M150" s="50">
        <v>201</v>
      </c>
      <c r="P150" s="59"/>
      <c r="Q150" s="59"/>
      <c r="R150" s="59"/>
      <c r="S150" s="59"/>
      <c r="T150" s="58"/>
      <c r="U150" s="58"/>
      <c r="V150" s="50">
        <f t="shared" si="30"/>
        <v>0.34</v>
      </c>
      <c r="W150" s="50">
        <v>0.7</v>
      </c>
      <c r="X150" s="50" t="s">
        <v>2391</v>
      </c>
      <c r="Y150" s="50" t="s">
        <v>2402</v>
      </c>
      <c r="AI150"/>
    </row>
    <row r="151" spans="1:35" s="50" customFormat="1" x14ac:dyDescent="0.25">
      <c r="A151" s="50" t="s">
        <v>577</v>
      </c>
      <c r="B151" s="50" t="s">
        <v>2222</v>
      </c>
      <c r="C151" s="50" t="s">
        <v>2963</v>
      </c>
      <c r="D151" s="50">
        <v>2.1</v>
      </c>
      <c r="E151" s="50" t="s">
        <v>2385</v>
      </c>
      <c r="F151" s="50" t="s">
        <v>241</v>
      </c>
      <c r="G151" s="50" t="s">
        <v>314</v>
      </c>
      <c r="I151" s="50" t="s">
        <v>142</v>
      </c>
      <c r="L151" s="59">
        <v>68.34</v>
      </c>
      <c r="M151" s="50">
        <v>201</v>
      </c>
      <c r="P151" s="59"/>
      <c r="Q151" s="59"/>
      <c r="R151" s="59"/>
      <c r="S151" s="59"/>
      <c r="T151" s="58"/>
      <c r="U151" s="58"/>
      <c r="V151" s="50">
        <f t="shared" si="30"/>
        <v>0.34</v>
      </c>
      <c r="W151" s="50">
        <v>0.69</v>
      </c>
      <c r="X151" s="50" t="s">
        <v>2391</v>
      </c>
      <c r="Y151" s="50" t="s">
        <v>2404</v>
      </c>
      <c r="AI151"/>
    </row>
    <row r="152" spans="1:35" s="50" customFormat="1" x14ac:dyDescent="0.25">
      <c r="A152" s="50" t="s">
        <v>577</v>
      </c>
      <c r="B152" s="50" t="s">
        <v>2222</v>
      </c>
      <c r="C152" s="50" t="s">
        <v>2963</v>
      </c>
      <c r="D152" s="50">
        <v>2.1</v>
      </c>
      <c r="E152" s="50" t="s">
        <v>2380</v>
      </c>
      <c r="F152" s="50" t="s">
        <v>192</v>
      </c>
      <c r="G152" s="50" t="s">
        <v>314</v>
      </c>
      <c r="I152" s="50" t="s">
        <v>142</v>
      </c>
      <c r="L152" s="59">
        <v>34</v>
      </c>
      <c r="M152" s="50">
        <v>201</v>
      </c>
      <c r="P152" s="59"/>
      <c r="Q152" s="59"/>
      <c r="R152" s="59"/>
      <c r="S152" s="59"/>
      <c r="T152" s="58"/>
      <c r="U152" s="58"/>
      <c r="V152" s="60">
        <f t="shared" si="30"/>
        <v>0.1691542288557214</v>
      </c>
      <c r="AI152" t="s">
        <v>2873</v>
      </c>
    </row>
    <row r="153" spans="1:35" s="50" customFormat="1" x14ac:dyDescent="0.25">
      <c r="A153" s="50" t="s">
        <v>577</v>
      </c>
      <c r="B153" s="50" t="s">
        <v>2222</v>
      </c>
      <c r="C153" s="50" t="s">
        <v>2963</v>
      </c>
      <c r="D153" s="50">
        <v>2.1</v>
      </c>
      <c r="E153" s="50" t="s">
        <v>2389</v>
      </c>
      <c r="F153" s="50" t="s">
        <v>192</v>
      </c>
      <c r="G153" s="50" t="s">
        <v>314</v>
      </c>
      <c r="I153" s="50" t="s">
        <v>142</v>
      </c>
      <c r="L153" s="59">
        <v>112.56000000000002</v>
      </c>
      <c r="M153" s="50">
        <v>201</v>
      </c>
      <c r="P153" s="59"/>
      <c r="Q153" s="59"/>
      <c r="R153" s="59"/>
      <c r="S153" s="59"/>
      <c r="T153" s="58"/>
      <c r="U153" s="58"/>
      <c r="V153" s="60">
        <f t="shared" si="30"/>
        <v>0.56000000000000005</v>
      </c>
      <c r="AI153" t="s">
        <v>2878</v>
      </c>
    </row>
    <row r="154" spans="1:35" s="50" customFormat="1" x14ac:dyDescent="0.25">
      <c r="A154" s="50" t="s">
        <v>577</v>
      </c>
      <c r="B154" s="50" t="s">
        <v>2222</v>
      </c>
      <c r="C154" s="50" t="s">
        <v>2963</v>
      </c>
      <c r="D154" s="50">
        <v>2.1</v>
      </c>
      <c r="E154" s="50" t="s">
        <v>2378</v>
      </c>
      <c r="F154" s="50" t="s">
        <v>192</v>
      </c>
      <c r="G154" s="50" t="s">
        <v>314</v>
      </c>
      <c r="I154" s="50" t="s">
        <v>142</v>
      </c>
      <c r="L154" s="59">
        <v>24.119999999999997</v>
      </c>
      <c r="M154" s="50">
        <v>201</v>
      </c>
      <c r="P154" s="59"/>
      <c r="Q154" s="59"/>
      <c r="R154" s="59"/>
      <c r="S154" s="59"/>
      <c r="T154" s="58"/>
      <c r="U154" s="58"/>
      <c r="V154" s="60">
        <f t="shared" si="30"/>
        <v>0.11999999999999998</v>
      </c>
      <c r="AI154" t="s">
        <v>2880</v>
      </c>
    </row>
    <row r="155" spans="1:35" s="50" customFormat="1" x14ac:dyDescent="0.25">
      <c r="A155" s="50" t="s">
        <v>577</v>
      </c>
      <c r="B155" s="50" t="s">
        <v>2222</v>
      </c>
      <c r="C155" s="50" t="s">
        <v>2963</v>
      </c>
      <c r="D155" s="50">
        <v>2.1</v>
      </c>
      <c r="E155" s="50" t="s">
        <v>2379</v>
      </c>
      <c r="F155" s="50" t="s">
        <v>192</v>
      </c>
      <c r="G155" s="50" t="s">
        <v>314</v>
      </c>
      <c r="I155" s="50" t="s">
        <v>142</v>
      </c>
      <c r="L155" s="59">
        <v>24.119999999999997</v>
      </c>
      <c r="M155" s="50">
        <v>201</v>
      </c>
      <c r="P155" s="59"/>
      <c r="Q155" s="59"/>
      <c r="R155" s="59"/>
      <c r="S155" s="59"/>
      <c r="T155" s="58"/>
      <c r="U155" s="58"/>
      <c r="V155" s="60">
        <f t="shared" si="30"/>
        <v>0.11999999999999998</v>
      </c>
      <c r="AI155" t="s">
        <v>2881</v>
      </c>
    </row>
    <row r="156" spans="1:35" s="50" customFormat="1" x14ac:dyDescent="0.25">
      <c r="A156" s="50" t="s">
        <v>577</v>
      </c>
      <c r="B156" s="50" t="s">
        <v>2222</v>
      </c>
      <c r="C156" s="50" t="s">
        <v>2969</v>
      </c>
      <c r="D156" s="50">
        <v>2.1</v>
      </c>
      <c r="E156" s="50" t="s">
        <v>2385</v>
      </c>
      <c r="F156" s="50" t="s">
        <v>191</v>
      </c>
      <c r="G156" s="50" t="s">
        <v>314</v>
      </c>
      <c r="I156" s="50" t="s">
        <v>142</v>
      </c>
      <c r="L156" s="59">
        <v>15.680000000000001</v>
      </c>
      <c r="M156" s="50">
        <v>28</v>
      </c>
      <c r="P156" s="59"/>
      <c r="Q156" s="59"/>
      <c r="R156" s="59"/>
      <c r="S156" s="59"/>
      <c r="T156" s="58"/>
      <c r="U156" s="58"/>
      <c r="V156" s="50">
        <f>L156/28</f>
        <v>0.56000000000000005</v>
      </c>
      <c r="W156" s="50">
        <v>0.72</v>
      </c>
      <c r="X156" s="50" t="s">
        <v>2398</v>
      </c>
      <c r="Y156" s="50" t="s">
        <v>2399</v>
      </c>
      <c r="AI156"/>
    </row>
    <row r="157" spans="1:35" s="50" customFormat="1" x14ac:dyDescent="0.25">
      <c r="A157" s="50" t="s">
        <v>577</v>
      </c>
      <c r="B157" s="50" t="s">
        <v>2222</v>
      </c>
      <c r="C157" s="50" t="s">
        <v>2969</v>
      </c>
      <c r="D157" s="50">
        <v>2.1</v>
      </c>
      <c r="E157" s="50" t="s">
        <v>2385</v>
      </c>
      <c r="F157" s="50" t="s">
        <v>180</v>
      </c>
      <c r="G157" s="50" t="s">
        <v>314</v>
      </c>
      <c r="I157" s="50" t="s">
        <v>142</v>
      </c>
      <c r="L157" s="59">
        <v>15.680000000000001</v>
      </c>
      <c r="M157" s="50">
        <v>28</v>
      </c>
      <c r="P157" s="59"/>
      <c r="Q157" s="59"/>
      <c r="R157" s="59"/>
      <c r="S157" s="59"/>
      <c r="T157" s="58"/>
      <c r="U157" s="58"/>
      <c r="V157" s="50">
        <f>L157/28</f>
        <v>0.56000000000000005</v>
      </c>
      <c r="W157" s="50">
        <v>0.79</v>
      </c>
      <c r="X157" s="50" t="s">
        <v>2396</v>
      </c>
      <c r="Y157" s="50" t="s">
        <v>2397</v>
      </c>
      <c r="AI157"/>
    </row>
    <row r="158" spans="1:35" s="50" customFormat="1" x14ac:dyDescent="0.25">
      <c r="A158" s="50" t="s">
        <v>577</v>
      </c>
      <c r="B158" s="50" t="s">
        <v>2222</v>
      </c>
      <c r="C158" s="50" t="s">
        <v>2969</v>
      </c>
      <c r="D158" s="50">
        <v>2.1</v>
      </c>
      <c r="E158" s="50" t="s">
        <v>2385</v>
      </c>
      <c r="F158" s="50" t="s">
        <v>241</v>
      </c>
      <c r="G158" s="50" t="s">
        <v>314</v>
      </c>
      <c r="I158" s="50" t="s">
        <v>142</v>
      </c>
      <c r="L158" s="59">
        <v>15.680000000000001</v>
      </c>
      <c r="M158" s="50">
        <v>28</v>
      </c>
      <c r="P158" s="59"/>
      <c r="Q158" s="59"/>
      <c r="R158" s="59"/>
      <c r="S158" s="59"/>
      <c r="T158" s="58"/>
      <c r="U158" s="58"/>
      <c r="V158" s="50">
        <f>L158/28</f>
        <v>0.56000000000000005</v>
      </c>
      <c r="W158" s="50">
        <v>0.78</v>
      </c>
      <c r="X158" s="50" t="s">
        <v>2400</v>
      </c>
      <c r="Y158" s="50" t="s">
        <v>2401</v>
      </c>
      <c r="AI158"/>
    </row>
    <row r="159" spans="1:35" s="50" customFormat="1" x14ac:dyDescent="0.25">
      <c r="A159" s="50" t="s">
        <v>577</v>
      </c>
      <c r="B159" s="50" t="s">
        <v>2222</v>
      </c>
      <c r="C159" s="50" t="s">
        <v>2971</v>
      </c>
      <c r="D159" s="50">
        <v>2.1</v>
      </c>
      <c r="E159" s="50" t="s">
        <v>2385</v>
      </c>
      <c r="F159" s="50" t="s">
        <v>191</v>
      </c>
      <c r="G159" s="50" t="s">
        <v>314</v>
      </c>
      <c r="I159" s="50" t="s">
        <v>142</v>
      </c>
      <c r="L159" s="59">
        <v>37.17</v>
      </c>
      <c r="M159" s="50">
        <v>59</v>
      </c>
      <c r="P159" s="59"/>
      <c r="Q159" s="59"/>
      <c r="R159" s="59"/>
      <c r="S159" s="59"/>
      <c r="T159" s="58"/>
      <c r="U159" s="58"/>
      <c r="V159" s="50">
        <f>L159/59</f>
        <v>0.63</v>
      </c>
      <c r="W159" s="50">
        <v>0.86</v>
      </c>
      <c r="X159" s="50" t="s">
        <v>2388</v>
      </c>
      <c r="Y159" s="50" t="s">
        <v>2394</v>
      </c>
      <c r="AI159"/>
    </row>
    <row r="160" spans="1:35" s="50" customFormat="1" x14ac:dyDescent="0.25">
      <c r="A160" s="50" t="s">
        <v>577</v>
      </c>
      <c r="B160" s="50" t="s">
        <v>2222</v>
      </c>
      <c r="C160" s="50" t="s">
        <v>2971</v>
      </c>
      <c r="D160" s="50">
        <v>2.1</v>
      </c>
      <c r="E160" s="50" t="s">
        <v>2385</v>
      </c>
      <c r="F160" s="50" t="s">
        <v>180</v>
      </c>
      <c r="G160" s="50" t="s">
        <v>314</v>
      </c>
      <c r="I160" s="50" t="s">
        <v>142</v>
      </c>
      <c r="L160" s="59">
        <v>37.17</v>
      </c>
      <c r="M160" s="50">
        <v>59</v>
      </c>
      <c r="P160" s="59"/>
      <c r="Q160" s="59"/>
      <c r="R160" s="59"/>
      <c r="S160" s="59"/>
      <c r="T160" s="58"/>
      <c r="U160" s="58"/>
      <c r="V160" s="50">
        <f>L160/59</f>
        <v>0.63</v>
      </c>
      <c r="W160" s="50">
        <v>0.78</v>
      </c>
      <c r="X160" s="50" t="s">
        <v>2390</v>
      </c>
      <c r="Y160" s="50" t="s">
        <v>2393</v>
      </c>
      <c r="AI160"/>
    </row>
    <row r="161" spans="1:35" s="50" customFormat="1" x14ac:dyDescent="0.25">
      <c r="A161" s="50" t="s">
        <v>577</v>
      </c>
      <c r="B161" s="50" t="s">
        <v>2222</v>
      </c>
      <c r="C161" s="50" t="s">
        <v>2971</v>
      </c>
      <c r="D161" s="50">
        <v>2.1</v>
      </c>
      <c r="E161" s="50" t="s">
        <v>2385</v>
      </c>
      <c r="F161" s="50" t="s">
        <v>241</v>
      </c>
      <c r="G161" s="50" t="s">
        <v>314</v>
      </c>
      <c r="I161" s="50" t="s">
        <v>142</v>
      </c>
      <c r="L161" s="59">
        <v>37.17</v>
      </c>
      <c r="M161" s="50">
        <v>59</v>
      </c>
      <c r="P161" s="59"/>
      <c r="Q161" s="59"/>
      <c r="R161" s="59"/>
      <c r="S161" s="59"/>
      <c r="T161" s="58"/>
      <c r="U161" s="58"/>
      <c r="V161" s="50">
        <f>L161/59</f>
        <v>0.63</v>
      </c>
      <c r="W161" s="50">
        <v>0.72</v>
      </c>
      <c r="X161" s="50" t="s">
        <v>2392</v>
      </c>
      <c r="Y161" s="50" t="s">
        <v>2395</v>
      </c>
      <c r="AI161"/>
    </row>
    <row r="162" spans="1:35" s="50" customFormat="1" x14ac:dyDescent="0.25">
      <c r="A162" s="50" t="s">
        <v>577</v>
      </c>
      <c r="B162" s="50" t="s">
        <v>2222</v>
      </c>
      <c r="C162" s="50" t="s">
        <v>2972</v>
      </c>
      <c r="D162" s="50">
        <v>2.1</v>
      </c>
      <c r="E162" s="50" t="s">
        <v>2385</v>
      </c>
      <c r="F162" s="50" t="s">
        <v>192</v>
      </c>
      <c r="G162" s="50" t="s">
        <v>314</v>
      </c>
      <c r="I162" s="50" t="s">
        <v>142</v>
      </c>
      <c r="L162" s="59">
        <v>20.009999999999998</v>
      </c>
      <c r="M162" s="50">
        <v>69</v>
      </c>
      <c r="P162" s="59"/>
      <c r="Q162" s="59"/>
      <c r="R162" s="59"/>
      <c r="S162" s="59"/>
      <c r="T162" s="58"/>
      <c r="U162" s="58"/>
      <c r="V162" s="50">
        <f>L162/69</f>
        <v>0.28999999999999998</v>
      </c>
      <c r="W162" s="50">
        <v>0.77</v>
      </c>
      <c r="X162" s="50" t="s">
        <v>2390</v>
      </c>
      <c r="Y162" s="50" t="s">
        <v>2872</v>
      </c>
      <c r="AI162"/>
    </row>
    <row r="163" spans="1:35" s="50" customFormat="1" x14ac:dyDescent="0.25">
      <c r="A163" s="50" t="s">
        <v>577</v>
      </c>
      <c r="B163" s="50" t="s">
        <v>2222</v>
      </c>
      <c r="C163" s="50" t="s">
        <v>2972</v>
      </c>
      <c r="D163" s="50">
        <v>2.1</v>
      </c>
      <c r="E163" s="50" t="s">
        <v>2385</v>
      </c>
      <c r="F163" s="50" t="s">
        <v>180</v>
      </c>
      <c r="G163" s="50" t="s">
        <v>314</v>
      </c>
      <c r="I163" s="50" t="s">
        <v>142</v>
      </c>
      <c r="L163" s="59">
        <v>20.009999999999998</v>
      </c>
      <c r="M163" s="50">
        <v>69</v>
      </c>
      <c r="P163" s="59"/>
      <c r="Q163" s="59"/>
      <c r="R163" s="59"/>
      <c r="S163" s="59"/>
      <c r="T163" s="58"/>
      <c r="U163" s="58"/>
      <c r="V163" s="50">
        <f>L163/69</f>
        <v>0.28999999999999998</v>
      </c>
      <c r="W163" s="50">
        <v>0.63</v>
      </c>
      <c r="X163" s="50" t="s">
        <v>2392</v>
      </c>
      <c r="Y163" s="50" t="s">
        <v>2409</v>
      </c>
      <c r="AI163"/>
    </row>
    <row r="164" spans="1:35" s="50" customFormat="1" x14ac:dyDescent="0.25">
      <c r="A164" s="50" t="s">
        <v>577</v>
      </c>
      <c r="B164" s="50" t="s">
        <v>2222</v>
      </c>
      <c r="C164" s="50" t="s">
        <v>2972</v>
      </c>
      <c r="D164" s="50">
        <v>2.1</v>
      </c>
      <c r="E164" s="50" t="s">
        <v>2385</v>
      </c>
      <c r="F164" s="50" t="s">
        <v>241</v>
      </c>
      <c r="G164" s="50" t="s">
        <v>314</v>
      </c>
      <c r="I164" s="50" t="s">
        <v>142</v>
      </c>
      <c r="L164" s="59">
        <v>20.009999999999998</v>
      </c>
      <c r="M164" s="50">
        <v>69</v>
      </c>
      <c r="P164" s="59"/>
      <c r="Q164" s="59"/>
      <c r="R164" s="59"/>
      <c r="S164" s="59"/>
      <c r="T164" s="58"/>
      <c r="U164" s="58"/>
      <c r="V164" s="50">
        <f>L164/69</f>
        <v>0.28999999999999998</v>
      </c>
      <c r="W164" s="50">
        <v>0.67</v>
      </c>
      <c r="X164" s="50" t="s">
        <v>2392</v>
      </c>
      <c r="Y164" s="50" t="s">
        <v>2410</v>
      </c>
      <c r="AI164"/>
    </row>
    <row r="165" spans="1:35" s="50" customFormat="1" x14ac:dyDescent="0.25">
      <c r="A165" s="50" t="s">
        <v>577</v>
      </c>
      <c r="B165" s="50" t="s">
        <v>2222</v>
      </c>
      <c r="C165" s="50" t="s">
        <v>2974</v>
      </c>
      <c r="D165" s="50">
        <v>2.1</v>
      </c>
      <c r="E165" s="50" t="s">
        <v>2385</v>
      </c>
      <c r="F165" s="50" t="s">
        <v>192</v>
      </c>
      <c r="G165" s="50" t="s">
        <v>314</v>
      </c>
      <c r="I165" s="50" t="s">
        <v>142</v>
      </c>
      <c r="L165" s="59">
        <v>33.32</v>
      </c>
      <c r="M165" s="50">
        <v>98</v>
      </c>
      <c r="P165" s="59"/>
      <c r="Q165" s="59"/>
      <c r="R165" s="59"/>
      <c r="S165" s="59"/>
      <c r="T165" s="58"/>
      <c r="U165" s="58"/>
      <c r="V165" s="50">
        <f>L165/98</f>
        <v>0.34</v>
      </c>
      <c r="W165" s="50">
        <v>0.84</v>
      </c>
      <c r="X165" s="50" t="s">
        <v>2388</v>
      </c>
      <c r="Y165" s="50" t="s">
        <v>2407</v>
      </c>
      <c r="AI165"/>
    </row>
    <row r="166" spans="1:35" s="50" customFormat="1" x14ac:dyDescent="0.25">
      <c r="A166" s="50" t="s">
        <v>577</v>
      </c>
      <c r="B166" s="50" t="s">
        <v>2222</v>
      </c>
      <c r="C166" s="50" t="s">
        <v>2974</v>
      </c>
      <c r="D166" s="50">
        <v>2.1</v>
      </c>
      <c r="E166" s="50" t="s">
        <v>2385</v>
      </c>
      <c r="F166" s="50" t="s">
        <v>180</v>
      </c>
      <c r="G166" s="50" t="s">
        <v>314</v>
      </c>
      <c r="I166" s="50" t="s">
        <v>142</v>
      </c>
      <c r="L166" s="59">
        <v>33.32</v>
      </c>
      <c r="M166" s="50">
        <v>98</v>
      </c>
      <c r="P166" s="59"/>
      <c r="Q166" s="59"/>
      <c r="R166" s="59"/>
      <c r="S166" s="59"/>
      <c r="T166" s="58"/>
      <c r="U166" s="58"/>
      <c r="V166" s="50">
        <f>L166/98</f>
        <v>0.34</v>
      </c>
      <c r="W166" s="50">
        <v>0.73</v>
      </c>
      <c r="X166" s="50" t="s">
        <v>2388</v>
      </c>
      <c r="Y166" s="50" t="s">
        <v>2406</v>
      </c>
      <c r="AI166"/>
    </row>
    <row r="167" spans="1:35" s="50" customFormat="1" x14ac:dyDescent="0.25">
      <c r="A167" s="50" t="s">
        <v>577</v>
      </c>
      <c r="B167" s="50" t="s">
        <v>2222</v>
      </c>
      <c r="C167" s="50" t="s">
        <v>2974</v>
      </c>
      <c r="D167" s="50">
        <v>2.1</v>
      </c>
      <c r="E167" s="50" t="s">
        <v>2385</v>
      </c>
      <c r="F167" s="50" t="s">
        <v>241</v>
      </c>
      <c r="G167" s="50" t="s">
        <v>314</v>
      </c>
      <c r="I167" s="50" t="s">
        <v>142</v>
      </c>
      <c r="L167" s="59">
        <v>33.32</v>
      </c>
      <c r="M167" s="50">
        <v>98</v>
      </c>
      <c r="P167" s="59"/>
      <c r="Q167" s="59"/>
      <c r="R167" s="59"/>
      <c r="S167" s="59"/>
      <c r="T167" s="58"/>
      <c r="U167" s="58"/>
      <c r="V167" s="50">
        <f>L167/98</f>
        <v>0.34</v>
      </c>
      <c r="W167" s="50">
        <v>0.7</v>
      </c>
      <c r="X167" s="50" t="s">
        <v>2390</v>
      </c>
      <c r="Y167" s="50" t="s">
        <v>2408</v>
      </c>
      <c r="AI167"/>
    </row>
    <row r="168" spans="1:35" s="50" customFormat="1" x14ac:dyDescent="0.25">
      <c r="A168" s="50" t="s">
        <v>577</v>
      </c>
      <c r="B168" s="50" t="s">
        <v>2222</v>
      </c>
      <c r="D168" s="50">
        <v>2.1</v>
      </c>
      <c r="F168" s="50" t="s">
        <v>191</v>
      </c>
      <c r="M168" s="50" t="s">
        <v>2</v>
      </c>
      <c r="Z168" s="50">
        <v>1</v>
      </c>
      <c r="AE168" s="50">
        <v>0.76</v>
      </c>
    </row>
    <row r="169" spans="1:35" s="50" customFormat="1" x14ac:dyDescent="0.25">
      <c r="A169" s="50" t="s">
        <v>577</v>
      </c>
      <c r="B169" s="50" t="s">
        <v>2222</v>
      </c>
      <c r="D169" s="50">
        <v>2.1</v>
      </c>
      <c r="F169" s="50" t="s">
        <v>192</v>
      </c>
      <c r="M169" s="50" t="s">
        <v>2</v>
      </c>
      <c r="Z169" s="50">
        <v>1</v>
      </c>
      <c r="AE169" s="50">
        <v>0.78</v>
      </c>
    </row>
    <row r="170" spans="1:35" s="50" customFormat="1" x14ac:dyDescent="0.25">
      <c r="A170" s="50" t="s">
        <v>578</v>
      </c>
      <c r="B170" s="50" t="s">
        <v>2222</v>
      </c>
      <c r="C170" s="50" t="s">
        <v>2961</v>
      </c>
      <c r="D170" s="50">
        <v>2.1</v>
      </c>
      <c r="E170" s="50" t="s">
        <v>2389</v>
      </c>
      <c r="F170" s="50" t="s">
        <v>192</v>
      </c>
      <c r="G170" s="50" t="s">
        <v>314</v>
      </c>
      <c r="I170" s="50">
        <v>12</v>
      </c>
      <c r="J170" s="50">
        <v>0.01</v>
      </c>
      <c r="K170" s="51">
        <v>1</v>
      </c>
      <c r="L170" s="50">
        <v>70</v>
      </c>
      <c r="M170" s="50">
        <v>106</v>
      </c>
      <c r="N170" s="58">
        <f t="shared" ref="N170:N201" si="31">P170/(P170+Q170)</f>
        <v>1</v>
      </c>
      <c r="O170" s="58">
        <f t="shared" ref="O170:O201" si="32">S170/(S170+R170)</f>
        <v>0.34188034188034189</v>
      </c>
      <c r="P170" s="59">
        <f t="shared" ref="P170:P201" si="33">J170*L170</f>
        <v>0.70000000000000007</v>
      </c>
      <c r="Q170" s="59">
        <f t="shared" ref="Q170:Q201" si="34">M170-L170-S170</f>
        <v>0</v>
      </c>
      <c r="R170" s="59">
        <f t="shared" ref="R170:R201" si="35">L170-P170</f>
        <v>69.3</v>
      </c>
      <c r="S170" s="59">
        <f t="shared" ref="S170:S201" si="36">K170*(M170-L170)</f>
        <v>36</v>
      </c>
      <c r="T170" s="58"/>
      <c r="U170" s="58">
        <f t="shared" ref="U170:U201" si="37">(R170/(R170+P170))/K170</f>
        <v>0.99</v>
      </c>
      <c r="V170" s="58">
        <f t="shared" ref="V170:V201" si="38">L170/M170</f>
        <v>0.660377358490566</v>
      </c>
      <c r="W170" s="50">
        <v>0.51</v>
      </c>
      <c r="X170" s="50" t="s">
        <v>2714</v>
      </c>
      <c r="Y170" s="50" t="s">
        <v>2766</v>
      </c>
    </row>
    <row r="171" spans="1:35" s="50" customFormat="1" x14ac:dyDescent="0.25">
      <c r="A171" s="50" t="s">
        <v>578</v>
      </c>
      <c r="B171" s="50" t="s">
        <v>2222</v>
      </c>
      <c r="C171" s="50" t="s">
        <v>2961</v>
      </c>
      <c r="D171" s="50">
        <v>2.1</v>
      </c>
      <c r="E171" s="50" t="s">
        <v>2385</v>
      </c>
      <c r="F171" s="50" t="s">
        <v>192</v>
      </c>
      <c r="G171" s="50" t="s">
        <v>314</v>
      </c>
      <c r="I171" s="50">
        <v>12</v>
      </c>
      <c r="J171" s="50">
        <v>0.02</v>
      </c>
      <c r="K171" s="51">
        <v>1</v>
      </c>
      <c r="L171" s="50">
        <v>54</v>
      </c>
      <c r="M171" s="50">
        <v>106</v>
      </c>
      <c r="N171" s="58">
        <f t="shared" si="31"/>
        <v>1</v>
      </c>
      <c r="O171" s="58">
        <f t="shared" si="32"/>
        <v>0.49561570720548986</v>
      </c>
      <c r="P171" s="59">
        <f t="shared" si="33"/>
        <v>1.08</v>
      </c>
      <c r="Q171" s="59">
        <f t="shared" si="34"/>
        <v>0</v>
      </c>
      <c r="R171" s="59">
        <f t="shared" si="35"/>
        <v>52.92</v>
      </c>
      <c r="S171" s="59">
        <f t="shared" si="36"/>
        <v>52</v>
      </c>
      <c r="T171" s="58"/>
      <c r="U171" s="58">
        <f t="shared" si="37"/>
        <v>0.98</v>
      </c>
      <c r="V171" s="58">
        <f t="shared" si="38"/>
        <v>0.50943396226415094</v>
      </c>
      <c r="W171" s="50">
        <v>0.51</v>
      </c>
      <c r="X171" s="50" t="s">
        <v>2714</v>
      </c>
      <c r="Y171" s="50" t="s">
        <v>2750</v>
      </c>
    </row>
    <row r="172" spans="1:35" s="50" customFormat="1" x14ac:dyDescent="0.25">
      <c r="A172" s="50" t="s">
        <v>578</v>
      </c>
      <c r="B172" s="50" t="s">
        <v>2222</v>
      </c>
      <c r="C172" s="50" t="s">
        <v>2962</v>
      </c>
      <c r="D172" s="50">
        <v>2.1</v>
      </c>
      <c r="E172" s="50" t="s">
        <v>2385</v>
      </c>
      <c r="F172" s="50" t="s">
        <v>192</v>
      </c>
      <c r="G172" s="50" t="s">
        <v>314</v>
      </c>
      <c r="I172" s="50">
        <v>12</v>
      </c>
      <c r="J172" s="50">
        <v>0.02</v>
      </c>
      <c r="K172" s="51">
        <v>1</v>
      </c>
      <c r="L172" s="50">
        <v>46</v>
      </c>
      <c r="M172" s="50">
        <v>106</v>
      </c>
      <c r="N172" s="58">
        <f t="shared" si="31"/>
        <v>1</v>
      </c>
      <c r="O172" s="58">
        <f t="shared" si="32"/>
        <v>0.57099352874000764</v>
      </c>
      <c r="P172" s="59">
        <f t="shared" si="33"/>
        <v>0.92</v>
      </c>
      <c r="Q172" s="59">
        <f t="shared" si="34"/>
        <v>0</v>
      </c>
      <c r="R172" s="59">
        <f t="shared" si="35"/>
        <v>45.08</v>
      </c>
      <c r="S172" s="59">
        <f t="shared" si="36"/>
        <v>60</v>
      </c>
      <c r="T172" s="58"/>
      <c r="U172" s="58">
        <f t="shared" si="37"/>
        <v>0.98</v>
      </c>
      <c r="V172" s="58">
        <f t="shared" si="38"/>
        <v>0.43396226415094341</v>
      </c>
      <c r="W172" s="50">
        <v>0.51</v>
      </c>
      <c r="X172" s="50" t="s">
        <v>2714</v>
      </c>
      <c r="Y172" s="50" t="s">
        <v>2750</v>
      </c>
    </row>
    <row r="173" spans="1:35" s="50" customFormat="1" x14ac:dyDescent="0.25">
      <c r="A173" s="50" t="s">
        <v>578</v>
      </c>
      <c r="B173" s="50" t="s">
        <v>2222</v>
      </c>
      <c r="C173" s="50" t="s">
        <v>2962</v>
      </c>
      <c r="D173" s="50">
        <v>2.1</v>
      </c>
      <c r="E173" s="50" t="s">
        <v>2389</v>
      </c>
      <c r="F173" s="50" t="s">
        <v>192</v>
      </c>
      <c r="G173" s="50" t="s">
        <v>314</v>
      </c>
      <c r="I173" s="50">
        <v>12</v>
      </c>
      <c r="J173" s="50">
        <v>0.02</v>
      </c>
      <c r="K173" s="51">
        <v>1</v>
      </c>
      <c r="L173" s="50">
        <v>67</v>
      </c>
      <c r="M173" s="50">
        <v>106</v>
      </c>
      <c r="N173" s="58">
        <f t="shared" si="31"/>
        <v>1</v>
      </c>
      <c r="O173" s="58">
        <f t="shared" si="32"/>
        <v>0.37263519969424808</v>
      </c>
      <c r="P173" s="59">
        <f t="shared" si="33"/>
        <v>1.34</v>
      </c>
      <c r="Q173" s="59">
        <f t="shared" si="34"/>
        <v>0</v>
      </c>
      <c r="R173" s="59">
        <f t="shared" si="35"/>
        <v>65.66</v>
      </c>
      <c r="S173" s="59">
        <f t="shared" si="36"/>
        <v>39</v>
      </c>
      <c r="T173" s="58"/>
      <c r="U173" s="58">
        <f t="shared" si="37"/>
        <v>0.98</v>
      </c>
      <c r="V173" s="58">
        <f t="shared" si="38"/>
        <v>0.63207547169811318</v>
      </c>
      <c r="W173" s="50">
        <v>0.51</v>
      </c>
      <c r="X173" s="50" t="s">
        <v>2714</v>
      </c>
      <c r="Y173" s="50" t="s">
        <v>2750</v>
      </c>
    </row>
    <row r="174" spans="1:35" s="50" customFormat="1" x14ac:dyDescent="0.25">
      <c r="A174" s="50" t="s">
        <v>578</v>
      </c>
      <c r="B174" s="50" t="s">
        <v>2222</v>
      </c>
      <c r="C174" s="50" t="s">
        <v>2957</v>
      </c>
      <c r="D174" s="50">
        <v>2.1</v>
      </c>
      <c r="E174" s="50" t="s">
        <v>2385</v>
      </c>
      <c r="F174" s="50" t="s">
        <v>191</v>
      </c>
      <c r="G174" s="50" t="s">
        <v>314</v>
      </c>
      <c r="I174" s="50">
        <v>8</v>
      </c>
      <c r="J174" s="50">
        <v>0.03</v>
      </c>
      <c r="K174" s="51">
        <v>1</v>
      </c>
      <c r="L174" s="50">
        <v>73</v>
      </c>
      <c r="M174" s="50">
        <v>100</v>
      </c>
      <c r="N174" s="58">
        <f t="shared" si="31"/>
        <v>1</v>
      </c>
      <c r="O174" s="58">
        <f t="shared" si="32"/>
        <v>0.27604539413147938</v>
      </c>
      <c r="P174" s="59">
        <f t="shared" si="33"/>
        <v>2.19</v>
      </c>
      <c r="Q174" s="59">
        <f t="shared" si="34"/>
        <v>0</v>
      </c>
      <c r="R174" s="59">
        <f t="shared" si="35"/>
        <v>70.81</v>
      </c>
      <c r="S174" s="59">
        <f t="shared" si="36"/>
        <v>27</v>
      </c>
      <c r="T174" s="58"/>
      <c r="U174" s="58">
        <f t="shared" si="37"/>
        <v>0.97000000000000008</v>
      </c>
      <c r="V174" s="51">
        <f t="shared" si="38"/>
        <v>0.73</v>
      </c>
      <c r="W174" s="50">
        <v>0.51</v>
      </c>
      <c r="X174" s="50" t="s">
        <v>2392</v>
      </c>
      <c r="Y174" s="50" t="s">
        <v>2722</v>
      </c>
    </row>
    <row r="175" spans="1:35" s="50" customFormat="1" x14ac:dyDescent="0.25">
      <c r="A175" s="50" t="s">
        <v>578</v>
      </c>
      <c r="B175" s="50" t="s">
        <v>2222</v>
      </c>
      <c r="C175" s="50" t="s">
        <v>2958</v>
      </c>
      <c r="D175" s="50">
        <v>2.1</v>
      </c>
      <c r="E175" s="50" t="s">
        <v>2385</v>
      </c>
      <c r="F175" s="50" t="s">
        <v>191</v>
      </c>
      <c r="G175" s="50" t="s">
        <v>314</v>
      </c>
      <c r="I175" s="50">
        <v>8</v>
      </c>
      <c r="J175" s="50">
        <v>0.03</v>
      </c>
      <c r="K175" s="51">
        <v>1</v>
      </c>
      <c r="L175" s="50">
        <v>61</v>
      </c>
      <c r="M175" s="50">
        <v>100</v>
      </c>
      <c r="N175" s="58">
        <f t="shared" si="31"/>
        <v>1</v>
      </c>
      <c r="O175" s="58">
        <f t="shared" si="32"/>
        <v>0.39727004176428643</v>
      </c>
      <c r="P175" s="59">
        <f t="shared" si="33"/>
        <v>1.8299999999999998</v>
      </c>
      <c r="Q175" s="59">
        <f t="shared" si="34"/>
        <v>0</v>
      </c>
      <c r="R175" s="59">
        <f t="shared" si="35"/>
        <v>59.17</v>
      </c>
      <c r="S175" s="59">
        <f t="shared" si="36"/>
        <v>39</v>
      </c>
      <c r="T175" s="58"/>
      <c r="U175" s="58">
        <f t="shared" si="37"/>
        <v>0.97</v>
      </c>
      <c r="V175" s="51">
        <f t="shared" si="38"/>
        <v>0.61</v>
      </c>
      <c r="W175" s="50">
        <v>0.52</v>
      </c>
      <c r="X175" s="50" t="s">
        <v>2714</v>
      </c>
      <c r="Y175" s="50" t="s">
        <v>2728</v>
      </c>
    </row>
    <row r="176" spans="1:35" s="50" customFormat="1" x14ac:dyDescent="0.25">
      <c r="A176" s="50" t="s">
        <v>578</v>
      </c>
      <c r="B176" s="50" t="s">
        <v>2222</v>
      </c>
      <c r="C176" s="50" t="s">
        <v>2957</v>
      </c>
      <c r="D176" s="50">
        <v>2.1</v>
      </c>
      <c r="E176" s="50" t="s">
        <v>2389</v>
      </c>
      <c r="F176" s="50" t="s">
        <v>191</v>
      </c>
      <c r="G176" s="50" t="s">
        <v>314</v>
      </c>
      <c r="I176" s="50">
        <v>8</v>
      </c>
      <c r="J176" s="50">
        <v>0.03</v>
      </c>
      <c r="K176" s="51">
        <v>1</v>
      </c>
      <c r="L176" s="50">
        <v>76</v>
      </c>
      <c r="M176" s="50">
        <v>100</v>
      </c>
      <c r="N176" s="58">
        <f t="shared" si="31"/>
        <v>1</v>
      </c>
      <c r="O176" s="58">
        <f t="shared" si="32"/>
        <v>0.24559967253376996</v>
      </c>
      <c r="P176" s="59">
        <f t="shared" si="33"/>
        <v>2.2799999999999998</v>
      </c>
      <c r="Q176" s="59">
        <f t="shared" si="34"/>
        <v>0</v>
      </c>
      <c r="R176" s="59">
        <f t="shared" si="35"/>
        <v>73.72</v>
      </c>
      <c r="S176" s="59">
        <f t="shared" si="36"/>
        <v>24</v>
      </c>
      <c r="T176" s="58"/>
      <c r="U176" s="58">
        <f t="shared" si="37"/>
        <v>0.97</v>
      </c>
      <c r="V176" s="51">
        <f t="shared" si="38"/>
        <v>0.76</v>
      </c>
      <c r="W176" s="50">
        <v>0.51</v>
      </c>
      <c r="X176" s="50" t="s">
        <v>2729</v>
      </c>
      <c r="Y176" s="50" t="s">
        <v>2736</v>
      </c>
    </row>
    <row r="177" spans="1:25" s="50" customFormat="1" x14ac:dyDescent="0.25">
      <c r="A177" s="50" t="s">
        <v>578</v>
      </c>
      <c r="B177" s="50" t="s">
        <v>2222</v>
      </c>
      <c r="C177" s="50" t="s">
        <v>2958</v>
      </c>
      <c r="D177" s="50">
        <v>2.1</v>
      </c>
      <c r="E177" s="50" t="s">
        <v>2389</v>
      </c>
      <c r="F177" s="50" t="s">
        <v>191</v>
      </c>
      <c r="G177" s="50" t="s">
        <v>314</v>
      </c>
      <c r="I177" s="50">
        <v>8</v>
      </c>
      <c r="J177" s="50">
        <v>0.03</v>
      </c>
      <c r="K177" s="51">
        <v>1</v>
      </c>
      <c r="L177" s="50">
        <v>68</v>
      </c>
      <c r="M177" s="50">
        <v>100</v>
      </c>
      <c r="N177" s="58">
        <f t="shared" si="31"/>
        <v>1</v>
      </c>
      <c r="O177" s="58">
        <f t="shared" si="32"/>
        <v>0.32666394446712949</v>
      </c>
      <c r="P177" s="59">
        <f t="shared" si="33"/>
        <v>2.04</v>
      </c>
      <c r="Q177" s="59">
        <f t="shared" si="34"/>
        <v>0</v>
      </c>
      <c r="R177" s="59">
        <f t="shared" si="35"/>
        <v>65.959999999999994</v>
      </c>
      <c r="S177" s="59">
        <f t="shared" si="36"/>
        <v>32</v>
      </c>
      <c r="T177" s="58"/>
      <c r="U177" s="58">
        <f t="shared" si="37"/>
        <v>0.96999999999999986</v>
      </c>
      <c r="V177" s="51">
        <f t="shared" si="38"/>
        <v>0.68</v>
      </c>
      <c r="W177" s="50">
        <v>0.52</v>
      </c>
      <c r="X177" s="50" t="s">
        <v>2714</v>
      </c>
      <c r="Y177" s="50" t="s">
        <v>2722</v>
      </c>
    </row>
    <row r="178" spans="1:25" s="50" customFormat="1" x14ac:dyDescent="0.25">
      <c r="A178" s="50" t="s">
        <v>578</v>
      </c>
      <c r="B178" s="50" t="s">
        <v>2222</v>
      </c>
      <c r="C178" s="50" t="s">
        <v>2961</v>
      </c>
      <c r="D178" s="50">
        <v>2.1</v>
      </c>
      <c r="E178" s="50" t="s">
        <v>2389</v>
      </c>
      <c r="F178" s="50" t="s">
        <v>192</v>
      </c>
      <c r="G178" s="50" t="s">
        <v>314</v>
      </c>
      <c r="I178" s="50">
        <v>11</v>
      </c>
      <c r="J178" s="50">
        <v>0.06</v>
      </c>
      <c r="K178" s="51">
        <v>1</v>
      </c>
      <c r="L178" s="50">
        <v>70</v>
      </c>
      <c r="M178" s="50">
        <v>106</v>
      </c>
      <c r="N178" s="58">
        <f t="shared" si="31"/>
        <v>1</v>
      </c>
      <c r="O178" s="58">
        <f t="shared" si="32"/>
        <v>0.35363457760314343</v>
      </c>
      <c r="P178" s="59">
        <f t="shared" si="33"/>
        <v>4.2</v>
      </c>
      <c r="Q178" s="59">
        <f t="shared" si="34"/>
        <v>0</v>
      </c>
      <c r="R178" s="59">
        <f t="shared" si="35"/>
        <v>65.8</v>
      </c>
      <c r="S178" s="59">
        <f t="shared" si="36"/>
        <v>36</v>
      </c>
      <c r="T178" s="58"/>
      <c r="U178" s="58">
        <f t="shared" si="37"/>
        <v>0.94</v>
      </c>
      <c r="V178" s="58">
        <f t="shared" si="38"/>
        <v>0.660377358490566</v>
      </c>
      <c r="W178" s="50">
        <v>0.53</v>
      </c>
      <c r="X178" s="50" t="s">
        <v>2714</v>
      </c>
      <c r="Y178" s="50" t="s">
        <v>2765</v>
      </c>
    </row>
    <row r="179" spans="1:25" s="50" customFormat="1" x14ac:dyDescent="0.25">
      <c r="A179" s="50" t="s">
        <v>578</v>
      </c>
      <c r="B179" s="50" t="s">
        <v>2222</v>
      </c>
      <c r="C179" s="50" t="s">
        <v>2962</v>
      </c>
      <c r="D179" s="50">
        <v>2.1</v>
      </c>
      <c r="E179" s="50" t="s">
        <v>2389</v>
      </c>
      <c r="F179" s="50" t="s">
        <v>192</v>
      </c>
      <c r="G179" s="50" t="s">
        <v>314</v>
      </c>
      <c r="I179" s="50">
        <v>11</v>
      </c>
      <c r="J179" s="50">
        <v>0.06</v>
      </c>
      <c r="K179" s="51">
        <v>1</v>
      </c>
      <c r="L179" s="50">
        <v>67</v>
      </c>
      <c r="M179" s="50">
        <v>106</v>
      </c>
      <c r="N179" s="58">
        <f t="shared" si="31"/>
        <v>1</v>
      </c>
      <c r="O179" s="58">
        <f t="shared" si="32"/>
        <v>0.3824279270445185</v>
      </c>
      <c r="P179" s="59">
        <f t="shared" si="33"/>
        <v>4.0199999999999996</v>
      </c>
      <c r="Q179" s="59">
        <f t="shared" si="34"/>
        <v>0</v>
      </c>
      <c r="R179" s="59">
        <f t="shared" si="35"/>
        <v>62.980000000000004</v>
      </c>
      <c r="S179" s="59">
        <f t="shared" si="36"/>
        <v>39</v>
      </c>
      <c r="T179" s="58"/>
      <c r="U179" s="58">
        <f t="shared" si="37"/>
        <v>0.94000000000000006</v>
      </c>
      <c r="V179" s="58">
        <f t="shared" si="38"/>
        <v>0.63207547169811318</v>
      </c>
      <c r="W179" s="50">
        <v>0.53</v>
      </c>
      <c r="X179" s="50" t="s">
        <v>2714</v>
      </c>
      <c r="Y179" s="50" t="s">
        <v>2770</v>
      </c>
    </row>
    <row r="180" spans="1:25" s="50" customFormat="1" x14ac:dyDescent="0.25">
      <c r="A180" s="50" t="s">
        <v>578</v>
      </c>
      <c r="B180" s="50" t="s">
        <v>2222</v>
      </c>
      <c r="C180" s="50" t="s">
        <v>2961</v>
      </c>
      <c r="D180" s="50">
        <v>2.1</v>
      </c>
      <c r="E180" s="50" t="s">
        <v>2385</v>
      </c>
      <c r="F180" s="50" t="s">
        <v>192</v>
      </c>
      <c r="G180" s="50" t="s">
        <v>314</v>
      </c>
      <c r="I180" s="50">
        <v>11</v>
      </c>
      <c r="J180" s="50">
        <v>7.0000000000000007E-2</v>
      </c>
      <c r="K180" s="51">
        <v>1</v>
      </c>
      <c r="L180" s="50">
        <v>54</v>
      </c>
      <c r="M180" s="50">
        <v>106</v>
      </c>
      <c r="N180" s="58">
        <f t="shared" si="31"/>
        <v>1</v>
      </c>
      <c r="O180" s="58">
        <f t="shared" si="32"/>
        <v>0.50870671101545684</v>
      </c>
      <c r="P180" s="59">
        <f t="shared" si="33"/>
        <v>3.7800000000000002</v>
      </c>
      <c r="Q180" s="59">
        <f t="shared" si="34"/>
        <v>0</v>
      </c>
      <c r="R180" s="59">
        <f t="shared" si="35"/>
        <v>50.22</v>
      </c>
      <c r="S180" s="59">
        <f t="shared" si="36"/>
        <v>52</v>
      </c>
      <c r="T180" s="58"/>
      <c r="U180" s="58">
        <f t="shared" si="37"/>
        <v>0.92999999999999994</v>
      </c>
      <c r="V180" s="58">
        <f t="shared" si="38"/>
        <v>0.50943396226415094</v>
      </c>
      <c r="W180" s="50">
        <v>0.54</v>
      </c>
      <c r="X180" s="50" t="s">
        <v>2714</v>
      </c>
      <c r="Y180" s="50" t="s">
        <v>2749</v>
      </c>
    </row>
    <row r="181" spans="1:25" s="50" customFormat="1" x14ac:dyDescent="0.25">
      <c r="A181" s="50" t="s">
        <v>578</v>
      </c>
      <c r="B181" s="50" t="s">
        <v>2222</v>
      </c>
      <c r="C181" s="50" t="s">
        <v>2962</v>
      </c>
      <c r="D181" s="50">
        <v>2.1</v>
      </c>
      <c r="E181" s="50" t="s">
        <v>2385</v>
      </c>
      <c r="F181" s="50" t="s">
        <v>192</v>
      </c>
      <c r="G181" s="50" t="s">
        <v>314</v>
      </c>
      <c r="I181" s="50">
        <v>11</v>
      </c>
      <c r="J181" s="50">
        <v>0.09</v>
      </c>
      <c r="K181" s="51">
        <v>1</v>
      </c>
      <c r="L181" s="50">
        <v>46</v>
      </c>
      <c r="M181" s="50">
        <v>106</v>
      </c>
      <c r="N181" s="58">
        <f t="shared" si="31"/>
        <v>1</v>
      </c>
      <c r="O181" s="58">
        <f t="shared" si="32"/>
        <v>0.58904378558806203</v>
      </c>
      <c r="P181" s="59">
        <f t="shared" si="33"/>
        <v>4.1399999999999997</v>
      </c>
      <c r="Q181" s="59">
        <f t="shared" si="34"/>
        <v>0</v>
      </c>
      <c r="R181" s="59">
        <f t="shared" si="35"/>
        <v>41.86</v>
      </c>
      <c r="S181" s="59">
        <f t="shared" si="36"/>
        <v>60</v>
      </c>
      <c r="T181" s="58"/>
      <c r="U181" s="58">
        <f t="shared" si="37"/>
        <v>0.91</v>
      </c>
      <c r="V181" s="58">
        <f t="shared" si="38"/>
        <v>0.43396226415094341</v>
      </c>
      <c r="W181" s="50">
        <v>0.54</v>
      </c>
      <c r="X181" s="50" t="s">
        <v>2714</v>
      </c>
      <c r="Y181" s="50" t="s">
        <v>2757</v>
      </c>
    </row>
    <row r="182" spans="1:25" s="50" customFormat="1" x14ac:dyDescent="0.25">
      <c r="A182" s="50" t="s">
        <v>578</v>
      </c>
      <c r="B182" s="50" t="s">
        <v>2222</v>
      </c>
      <c r="C182" s="50" t="s">
        <v>2961</v>
      </c>
      <c r="D182" s="50">
        <v>2.1</v>
      </c>
      <c r="E182" s="50" t="s">
        <v>2389</v>
      </c>
      <c r="F182" s="50" t="s">
        <v>192</v>
      </c>
      <c r="G182" s="50" t="s">
        <v>314</v>
      </c>
      <c r="I182" s="50">
        <v>10</v>
      </c>
      <c r="J182" s="50">
        <v>0.13</v>
      </c>
      <c r="K182" s="51">
        <v>1</v>
      </c>
      <c r="L182" s="50">
        <v>70</v>
      </c>
      <c r="M182" s="50">
        <v>106</v>
      </c>
      <c r="N182" s="58">
        <f t="shared" si="31"/>
        <v>1</v>
      </c>
      <c r="O182" s="58">
        <f t="shared" si="32"/>
        <v>0.37151702786377705</v>
      </c>
      <c r="P182" s="59">
        <f t="shared" si="33"/>
        <v>9.1</v>
      </c>
      <c r="Q182" s="59">
        <f t="shared" si="34"/>
        <v>0</v>
      </c>
      <c r="R182" s="59">
        <f t="shared" si="35"/>
        <v>60.9</v>
      </c>
      <c r="S182" s="59">
        <f t="shared" si="36"/>
        <v>36</v>
      </c>
      <c r="T182" s="58"/>
      <c r="U182" s="58">
        <f t="shared" si="37"/>
        <v>0.87</v>
      </c>
      <c r="V182" s="58">
        <f t="shared" si="38"/>
        <v>0.660377358490566</v>
      </c>
      <c r="W182" s="50">
        <v>0.56000000000000005</v>
      </c>
      <c r="X182" s="50" t="s">
        <v>2714</v>
      </c>
      <c r="Y182" s="50" t="s">
        <v>2764</v>
      </c>
    </row>
    <row r="183" spans="1:25" s="50" customFormat="1" x14ac:dyDescent="0.25">
      <c r="A183" s="50" t="s">
        <v>578</v>
      </c>
      <c r="B183" s="50" t="s">
        <v>2222</v>
      </c>
      <c r="C183" s="50" t="s">
        <v>2962</v>
      </c>
      <c r="D183" s="50">
        <v>2.1</v>
      </c>
      <c r="E183" s="50" t="s">
        <v>2389</v>
      </c>
      <c r="F183" s="50" t="s">
        <v>192</v>
      </c>
      <c r="G183" s="50" t="s">
        <v>314</v>
      </c>
      <c r="I183" s="50">
        <v>10</v>
      </c>
      <c r="J183" s="50">
        <v>0.13</v>
      </c>
      <c r="K183" s="51">
        <v>1</v>
      </c>
      <c r="L183" s="50">
        <v>67</v>
      </c>
      <c r="M183" s="50">
        <v>106</v>
      </c>
      <c r="N183" s="58">
        <f t="shared" si="31"/>
        <v>1</v>
      </c>
      <c r="O183" s="58">
        <f t="shared" si="32"/>
        <v>0.40086339808818999</v>
      </c>
      <c r="P183" s="59">
        <f t="shared" si="33"/>
        <v>8.7100000000000009</v>
      </c>
      <c r="Q183" s="59">
        <f t="shared" si="34"/>
        <v>0</v>
      </c>
      <c r="R183" s="59">
        <f t="shared" si="35"/>
        <v>58.29</v>
      </c>
      <c r="S183" s="59">
        <f t="shared" si="36"/>
        <v>39</v>
      </c>
      <c r="T183" s="58"/>
      <c r="U183" s="58">
        <f t="shared" si="37"/>
        <v>0.87</v>
      </c>
      <c r="V183" s="58">
        <f t="shared" si="38"/>
        <v>0.63207547169811318</v>
      </c>
      <c r="W183" s="50">
        <v>0.56999999999999995</v>
      </c>
      <c r="X183" s="50" t="s">
        <v>2714</v>
      </c>
      <c r="Y183" s="50" t="s">
        <v>2743</v>
      </c>
    </row>
    <row r="184" spans="1:25" s="50" customFormat="1" x14ac:dyDescent="0.25">
      <c r="A184" s="50" t="s">
        <v>578</v>
      </c>
      <c r="B184" s="50" t="s">
        <v>2222</v>
      </c>
      <c r="C184" s="50" t="s">
        <v>2961</v>
      </c>
      <c r="D184" s="50">
        <v>2.1</v>
      </c>
      <c r="E184" s="50" t="s">
        <v>2389</v>
      </c>
      <c r="F184" s="50" t="s">
        <v>192</v>
      </c>
      <c r="G184" s="50" t="s">
        <v>314</v>
      </c>
      <c r="I184" s="50">
        <v>9</v>
      </c>
      <c r="J184" s="50">
        <v>0.16</v>
      </c>
      <c r="K184" s="51">
        <v>1</v>
      </c>
      <c r="L184" s="50">
        <v>70</v>
      </c>
      <c r="M184" s="50">
        <v>106</v>
      </c>
      <c r="N184" s="58">
        <f t="shared" si="31"/>
        <v>1</v>
      </c>
      <c r="O184" s="58">
        <f t="shared" si="32"/>
        <v>0.379746835443038</v>
      </c>
      <c r="P184" s="59">
        <f t="shared" si="33"/>
        <v>11.200000000000001</v>
      </c>
      <c r="Q184" s="59">
        <f t="shared" si="34"/>
        <v>0</v>
      </c>
      <c r="R184" s="59">
        <f t="shared" si="35"/>
        <v>58.8</v>
      </c>
      <c r="S184" s="59">
        <f t="shared" si="36"/>
        <v>36</v>
      </c>
      <c r="T184" s="58"/>
      <c r="U184" s="58">
        <f t="shared" si="37"/>
        <v>0.84</v>
      </c>
      <c r="V184" s="58">
        <f t="shared" si="38"/>
        <v>0.660377358490566</v>
      </c>
      <c r="W184" s="50">
        <v>0.57999999999999996</v>
      </c>
      <c r="X184" s="50" t="s">
        <v>2714</v>
      </c>
      <c r="Y184" s="50" t="s">
        <v>2763</v>
      </c>
    </row>
    <row r="185" spans="1:25" s="50" customFormat="1" x14ac:dyDescent="0.25">
      <c r="A185" s="50" t="s">
        <v>578</v>
      </c>
      <c r="B185" s="50" t="s">
        <v>2222</v>
      </c>
      <c r="C185" s="50" t="s">
        <v>2962</v>
      </c>
      <c r="D185" s="50">
        <v>2.1</v>
      </c>
      <c r="E185" s="50" t="s">
        <v>2389</v>
      </c>
      <c r="F185" s="50" t="s">
        <v>192</v>
      </c>
      <c r="G185" s="50" t="s">
        <v>314</v>
      </c>
      <c r="I185" s="50">
        <v>9</v>
      </c>
      <c r="J185" s="50">
        <v>0.16</v>
      </c>
      <c r="K185" s="51">
        <v>1</v>
      </c>
      <c r="L185" s="50">
        <v>67</v>
      </c>
      <c r="M185" s="50">
        <v>106</v>
      </c>
      <c r="N185" s="58">
        <f t="shared" si="31"/>
        <v>1</v>
      </c>
      <c r="O185" s="58">
        <f t="shared" si="32"/>
        <v>0.40931989924433249</v>
      </c>
      <c r="P185" s="59">
        <f t="shared" si="33"/>
        <v>10.72</v>
      </c>
      <c r="Q185" s="59">
        <f t="shared" si="34"/>
        <v>0</v>
      </c>
      <c r="R185" s="59">
        <f t="shared" si="35"/>
        <v>56.28</v>
      </c>
      <c r="S185" s="59">
        <f t="shared" si="36"/>
        <v>39</v>
      </c>
      <c r="T185" s="58"/>
      <c r="U185" s="58">
        <f t="shared" si="37"/>
        <v>0.84</v>
      </c>
      <c r="V185" s="58">
        <f t="shared" si="38"/>
        <v>0.63207547169811318</v>
      </c>
      <c r="W185" s="50">
        <v>0.57999999999999996</v>
      </c>
      <c r="X185" s="50" t="s">
        <v>2714</v>
      </c>
      <c r="Y185" s="50" t="s">
        <v>2763</v>
      </c>
    </row>
    <row r="186" spans="1:25" s="50" customFormat="1" x14ac:dyDescent="0.25">
      <c r="A186" s="50" t="s">
        <v>578</v>
      </c>
      <c r="B186" s="50" t="s">
        <v>2222</v>
      </c>
      <c r="C186" s="50" t="s">
        <v>2961</v>
      </c>
      <c r="D186" s="50">
        <v>2.1</v>
      </c>
      <c r="E186" s="50" t="s">
        <v>2385</v>
      </c>
      <c r="F186" s="50" t="s">
        <v>192</v>
      </c>
      <c r="G186" s="50" t="s">
        <v>314</v>
      </c>
      <c r="I186" s="50">
        <v>10</v>
      </c>
      <c r="J186" s="50">
        <v>0.17</v>
      </c>
      <c r="K186" s="51">
        <v>1</v>
      </c>
      <c r="L186" s="50">
        <v>54</v>
      </c>
      <c r="M186" s="50">
        <v>106</v>
      </c>
      <c r="N186" s="58">
        <f t="shared" si="31"/>
        <v>1</v>
      </c>
      <c r="O186" s="58">
        <f t="shared" si="32"/>
        <v>0.53707911588514778</v>
      </c>
      <c r="P186" s="59">
        <f t="shared" si="33"/>
        <v>9.1800000000000015</v>
      </c>
      <c r="Q186" s="59">
        <f t="shared" si="34"/>
        <v>0</v>
      </c>
      <c r="R186" s="59">
        <f t="shared" si="35"/>
        <v>44.82</v>
      </c>
      <c r="S186" s="59">
        <f t="shared" si="36"/>
        <v>52</v>
      </c>
      <c r="T186" s="58"/>
      <c r="U186" s="58">
        <f t="shared" si="37"/>
        <v>0.83</v>
      </c>
      <c r="V186" s="58">
        <f t="shared" si="38"/>
        <v>0.50943396226415094</v>
      </c>
      <c r="W186" s="50">
        <v>0.57999999999999996</v>
      </c>
      <c r="X186" s="50" t="s">
        <v>2714</v>
      </c>
      <c r="Y186" s="50" t="s">
        <v>2748</v>
      </c>
    </row>
    <row r="187" spans="1:25" s="50" customFormat="1" x14ac:dyDescent="0.25">
      <c r="A187" s="50" t="s">
        <v>578</v>
      </c>
      <c r="B187" s="50" t="s">
        <v>2222</v>
      </c>
      <c r="C187" s="50" t="s">
        <v>2957</v>
      </c>
      <c r="D187" s="50">
        <v>2.1</v>
      </c>
      <c r="E187" s="50" t="s">
        <v>2389</v>
      </c>
      <c r="F187" s="50" t="s">
        <v>191</v>
      </c>
      <c r="G187" s="50" t="s">
        <v>314</v>
      </c>
      <c r="I187" s="50">
        <v>7</v>
      </c>
      <c r="J187" s="50">
        <v>0.2</v>
      </c>
      <c r="K187" s="51">
        <v>1</v>
      </c>
      <c r="L187" s="50">
        <v>76</v>
      </c>
      <c r="M187" s="50">
        <v>100</v>
      </c>
      <c r="N187" s="58">
        <f t="shared" si="31"/>
        <v>1</v>
      </c>
      <c r="O187" s="58">
        <f t="shared" si="32"/>
        <v>0.28301886792452829</v>
      </c>
      <c r="P187" s="59">
        <f t="shared" si="33"/>
        <v>15.200000000000001</v>
      </c>
      <c r="Q187" s="59">
        <f t="shared" si="34"/>
        <v>0</v>
      </c>
      <c r="R187" s="59">
        <f t="shared" si="35"/>
        <v>60.8</v>
      </c>
      <c r="S187" s="59">
        <f t="shared" si="36"/>
        <v>24</v>
      </c>
      <c r="T187" s="58"/>
      <c r="U187" s="58">
        <f t="shared" si="37"/>
        <v>0.79999999999999993</v>
      </c>
      <c r="V187" s="51">
        <f t="shared" si="38"/>
        <v>0.76</v>
      </c>
      <c r="W187" s="50">
        <v>0.6</v>
      </c>
      <c r="X187" s="50" t="s">
        <v>2714</v>
      </c>
      <c r="Y187" s="50" t="s">
        <v>2735</v>
      </c>
    </row>
    <row r="188" spans="1:25" s="50" customFormat="1" x14ac:dyDescent="0.25">
      <c r="A188" s="50" t="s">
        <v>578</v>
      </c>
      <c r="B188" s="50" t="s">
        <v>2222</v>
      </c>
      <c r="C188" s="50" t="s">
        <v>2961</v>
      </c>
      <c r="D188" s="50">
        <v>2.1</v>
      </c>
      <c r="E188" s="50" t="s">
        <v>2385</v>
      </c>
      <c r="F188" s="50" t="s">
        <v>192</v>
      </c>
      <c r="G188" s="50" t="s">
        <v>314</v>
      </c>
      <c r="I188" s="50">
        <v>9</v>
      </c>
      <c r="J188" s="50">
        <v>0.2</v>
      </c>
      <c r="K188" s="51">
        <v>1</v>
      </c>
      <c r="L188" s="50">
        <v>54</v>
      </c>
      <c r="M188" s="50">
        <v>106</v>
      </c>
      <c r="N188" s="58">
        <f t="shared" si="31"/>
        <v>1</v>
      </c>
      <c r="O188" s="58">
        <f t="shared" si="32"/>
        <v>0.54621848739495793</v>
      </c>
      <c r="P188" s="59">
        <f t="shared" si="33"/>
        <v>10.8</v>
      </c>
      <c r="Q188" s="59">
        <f t="shared" si="34"/>
        <v>0</v>
      </c>
      <c r="R188" s="59">
        <f t="shared" si="35"/>
        <v>43.2</v>
      </c>
      <c r="S188" s="59">
        <f t="shared" si="36"/>
        <v>52</v>
      </c>
      <c r="T188" s="58"/>
      <c r="U188" s="58">
        <f t="shared" si="37"/>
        <v>0.8</v>
      </c>
      <c r="V188" s="58">
        <f t="shared" si="38"/>
        <v>0.50943396226415094</v>
      </c>
      <c r="W188" s="50">
        <v>0.6</v>
      </c>
      <c r="X188" s="50" t="s">
        <v>2714</v>
      </c>
      <c r="Y188" s="50" t="s">
        <v>2727</v>
      </c>
    </row>
    <row r="189" spans="1:25" s="50" customFormat="1" x14ac:dyDescent="0.25">
      <c r="A189" s="50" t="s">
        <v>578</v>
      </c>
      <c r="B189" s="50" t="s">
        <v>2222</v>
      </c>
      <c r="C189" s="50" t="s">
        <v>2962</v>
      </c>
      <c r="D189" s="50">
        <v>2.1</v>
      </c>
      <c r="E189" s="50" t="s">
        <v>2385</v>
      </c>
      <c r="F189" s="50" t="s">
        <v>192</v>
      </c>
      <c r="G189" s="50" t="s">
        <v>314</v>
      </c>
      <c r="I189" s="50">
        <v>10</v>
      </c>
      <c r="J189" s="50">
        <v>0.2</v>
      </c>
      <c r="K189" s="51">
        <v>1</v>
      </c>
      <c r="L189" s="50">
        <v>46</v>
      </c>
      <c r="M189" s="50">
        <v>106</v>
      </c>
      <c r="N189" s="58">
        <f t="shared" si="31"/>
        <v>1</v>
      </c>
      <c r="O189" s="58">
        <f t="shared" si="32"/>
        <v>0.6198347107438017</v>
      </c>
      <c r="P189" s="59">
        <f t="shared" si="33"/>
        <v>9.2000000000000011</v>
      </c>
      <c r="Q189" s="59">
        <f t="shared" si="34"/>
        <v>0</v>
      </c>
      <c r="R189" s="59">
        <f t="shared" si="35"/>
        <v>36.799999999999997</v>
      </c>
      <c r="S189" s="59">
        <f t="shared" si="36"/>
        <v>60</v>
      </c>
      <c r="T189" s="58"/>
      <c r="U189" s="58">
        <f t="shared" si="37"/>
        <v>0.79999999999999993</v>
      </c>
      <c r="V189" s="58">
        <f t="shared" si="38"/>
        <v>0.43396226415094341</v>
      </c>
      <c r="W189" s="50">
        <v>0.6</v>
      </c>
      <c r="X189" s="50" t="s">
        <v>2714</v>
      </c>
      <c r="Y189" s="50" t="s">
        <v>2756</v>
      </c>
    </row>
    <row r="190" spans="1:25" s="50" customFormat="1" x14ac:dyDescent="0.25">
      <c r="A190" s="50" t="s">
        <v>578</v>
      </c>
      <c r="B190" s="50" t="s">
        <v>2222</v>
      </c>
      <c r="C190" s="50" t="s">
        <v>2957</v>
      </c>
      <c r="D190" s="50">
        <v>2.1</v>
      </c>
      <c r="E190" s="50" t="s">
        <v>2385</v>
      </c>
      <c r="F190" s="50" t="s">
        <v>191</v>
      </c>
      <c r="G190" s="50" t="s">
        <v>314</v>
      </c>
      <c r="I190" s="50">
        <v>7</v>
      </c>
      <c r="J190" s="50">
        <v>0.21</v>
      </c>
      <c r="K190" s="51">
        <v>1</v>
      </c>
      <c r="L190" s="50">
        <v>73</v>
      </c>
      <c r="M190" s="50">
        <v>100</v>
      </c>
      <c r="N190" s="58">
        <f t="shared" si="31"/>
        <v>1</v>
      </c>
      <c r="O190" s="58">
        <f t="shared" si="32"/>
        <v>0.31888508326443843</v>
      </c>
      <c r="P190" s="59">
        <f t="shared" si="33"/>
        <v>15.33</v>
      </c>
      <c r="Q190" s="59">
        <f t="shared" si="34"/>
        <v>0</v>
      </c>
      <c r="R190" s="59">
        <f t="shared" si="35"/>
        <v>57.67</v>
      </c>
      <c r="S190" s="59">
        <f t="shared" si="36"/>
        <v>27</v>
      </c>
      <c r="T190" s="58"/>
      <c r="U190" s="58">
        <f t="shared" si="37"/>
        <v>0.79</v>
      </c>
      <c r="V190" s="51">
        <f t="shared" si="38"/>
        <v>0.73</v>
      </c>
      <c r="W190" s="50">
        <v>0.6</v>
      </c>
      <c r="X190" s="50" t="s">
        <v>2714</v>
      </c>
      <c r="Y190" s="50" t="s">
        <v>2721</v>
      </c>
    </row>
    <row r="191" spans="1:25" s="50" customFormat="1" x14ac:dyDescent="0.25">
      <c r="A191" s="50" t="s">
        <v>578</v>
      </c>
      <c r="B191" s="50" t="s">
        <v>2222</v>
      </c>
      <c r="C191" s="50" t="s">
        <v>2958</v>
      </c>
      <c r="D191" s="50">
        <v>2.1</v>
      </c>
      <c r="E191" s="50" t="s">
        <v>2389</v>
      </c>
      <c r="F191" s="50" t="s">
        <v>191</v>
      </c>
      <c r="G191" s="50" t="s">
        <v>314</v>
      </c>
      <c r="I191" s="50">
        <v>7</v>
      </c>
      <c r="J191" s="50">
        <v>0.22</v>
      </c>
      <c r="K191" s="51">
        <v>1</v>
      </c>
      <c r="L191" s="50">
        <v>68</v>
      </c>
      <c r="M191" s="50">
        <v>100</v>
      </c>
      <c r="N191" s="58">
        <f t="shared" si="31"/>
        <v>1</v>
      </c>
      <c r="O191" s="58">
        <f t="shared" si="32"/>
        <v>0.37629350893697089</v>
      </c>
      <c r="P191" s="59">
        <f t="shared" si="33"/>
        <v>14.96</v>
      </c>
      <c r="Q191" s="59">
        <f t="shared" si="34"/>
        <v>0</v>
      </c>
      <c r="R191" s="59">
        <f t="shared" si="35"/>
        <v>53.04</v>
      </c>
      <c r="S191" s="59">
        <f t="shared" si="36"/>
        <v>32</v>
      </c>
      <c r="T191" s="58"/>
      <c r="U191" s="58">
        <f t="shared" si="37"/>
        <v>0.78</v>
      </c>
      <c r="V191" s="51">
        <f t="shared" si="38"/>
        <v>0.68</v>
      </c>
      <c r="W191" s="50">
        <v>0.61</v>
      </c>
      <c r="X191" s="50" t="s">
        <v>2714</v>
      </c>
      <c r="Y191" s="50" t="s">
        <v>2742</v>
      </c>
    </row>
    <row r="192" spans="1:25" s="50" customFormat="1" x14ac:dyDescent="0.25">
      <c r="A192" s="50" t="s">
        <v>578</v>
      </c>
      <c r="B192" s="50" t="s">
        <v>2222</v>
      </c>
      <c r="C192" s="50" t="s">
        <v>2958</v>
      </c>
      <c r="D192" s="50">
        <v>2.1</v>
      </c>
      <c r="E192" s="50" t="s">
        <v>2385</v>
      </c>
      <c r="F192" s="50" t="s">
        <v>191</v>
      </c>
      <c r="G192" s="50" t="s">
        <v>314</v>
      </c>
      <c r="I192" s="50">
        <v>7</v>
      </c>
      <c r="J192" s="50">
        <v>0.23</v>
      </c>
      <c r="K192" s="51">
        <v>0.97</v>
      </c>
      <c r="L192" s="50">
        <v>61</v>
      </c>
      <c r="M192" s="50">
        <v>100</v>
      </c>
      <c r="N192" s="58">
        <f t="shared" si="31"/>
        <v>0.92302631578947358</v>
      </c>
      <c r="O192" s="58">
        <f t="shared" si="32"/>
        <v>0.44610849056603774</v>
      </c>
      <c r="P192" s="59">
        <f t="shared" si="33"/>
        <v>14.030000000000001</v>
      </c>
      <c r="Q192" s="59">
        <f t="shared" si="34"/>
        <v>1.1700000000000017</v>
      </c>
      <c r="R192" s="59">
        <f t="shared" si="35"/>
        <v>46.97</v>
      </c>
      <c r="S192" s="59">
        <f t="shared" si="36"/>
        <v>37.83</v>
      </c>
      <c r="T192" s="58">
        <f>J192/(Q192/(Q192+S192))</f>
        <v>7.6666666666666554</v>
      </c>
      <c r="U192" s="58">
        <f t="shared" si="37"/>
        <v>0.79381443298969079</v>
      </c>
      <c r="V192" s="51">
        <f t="shared" si="38"/>
        <v>0.61</v>
      </c>
      <c r="W192" s="50">
        <v>0.6</v>
      </c>
      <c r="X192" s="50" t="s">
        <v>2714</v>
      </c>
      <c r="Y192" s="50" t="s">
        <v>2727</v>
      </c>
    </row>
    <row r="193" spans="1:25" s="50" customFormat="1" x14ac:dyDescent="0.25">
      <c r="A193" s="50" t="s">
        <v>578</v>
      </c>
      <c r="B193" s="50" t="s">
        <v>2222</v>
      </c>
      <c r="C193" s="50" t="s">
        <v>2962</v>
      </c>
      <c r="D193" s="50">
        <v>2.1</v>
      </c>
      <c r="E193" s="50" t="s">
        <v>2385</v>
      </c>
      <c r="F193" s="50" t="s">
        <v>192</v>
      </c>
      <c r="G193" s="50" t="s">
        <v>314</v>
      </c>
      <c r="I193" s="50">
        <v>9</v>
      </c>
      <c r="J193" s="50">
        <v>0.24</v>
      </c>
      <c r="K193" s="51">
        <v>1</v>
      </c>
      <c r="L193" s="50">
        <v>46</v>
      </c>
      <c r="M193" s="50">
        <v>106</v>
      </c>
      <c r="N193" s="58">
        <f t="shared" si="31"/>
        <v>1</v>
      </c>
      <c r="O193" s="58">
        <f t="shared" si="32"/>
        <v>0.63184498736310024</v>
      </c>
      <c r="P193" s="59">
        <f t="shared" si="33"/>
        <v>11.04</v>
      </c>
      <c r="Q193" s="59">
        <f t="shared" si="34"/>
        <v>0</v>
      </c>
      <c r="R193" s="59">
        <f t="shared" si="35"/>
        <v>34.96</v>
      </c>
      <c r="S193" s="59">
        <f t="shared" si="36"/>
        <v>60</v>
      </c>
      <c r="T193" s="58"/>
      <c r="U193" s="58">
        <f t="shared" si="37"/>
        <v>0.76</v>
      </c>
      <c r="V193" s="58">
        <f t="shared" si="38"/>
        <v>0.43396226415094341</v>
      </c>
      <c r="W193" s="50">
        <v>0.62</v>
      </c>
      <c r="X193" s="50" t="s">
        <v>2714</v>
      </c>
      <c r="Y193" s="50" t="s">
        <v>2755</v>
      </c>
    </row>
    <row r="194" spans="1:25" s="50" customFormat="1" x14ac:dyDescent="0.25">
      <c r="A194" s="50" t="s">
        <v>578</v>
      </c>
      <c r="B194" s="50" t="s">
        <v>2222</v>
      </c>
      <c r="C194" s="50" t="s">
        <v>2961</v>
      </c>
      <c r="D194" s="50">
        <v>2.1</v>
      </c>
      <c r="E194" s="50" t="s">
        <v>2389</v>
      </c>
      <c r="F194" s="50" t="s">
        <v>192</v>
      </c>
      <c r="G194" s="50" t="s">
        <v>314</v>
      </c>
      <c r="I194" s="50">
        <v>8</v>
      </c>
      <c r="J194" s="50">
        <v>0.3</v>
      </c>
      <c r="K194" s="51">
        <v>1</v>
      </c>
      <c r="L194" s="50">
        <v>70</v>
      </c>
      <c r="M194" s="50">
        <v>106</v>
      </c>
      <c r="N194" s="58">
        <f t="shared" si="31"/>
        <v>1</v>
      </c>
      <c r="O194" s="58">
        <f t="shared" si="32"/>
        <v>0.42352941176470588</v>
      </c>
      <c r="P194" s="59">
        <f t="shared" si="33"/>
        <v>21</v>
      </c>
      <c r="Q194" s="59">
        <f t="shared" si="34"/>
        <v>0</v>
      </c>
      <c r="R194" s="59">
        <f t="shared" si="35"/>
        <v>49</v>
      </c>
      <c r="S194" s="59">
        <f t="shared" si="36"/>
        <v>36</v>
      </c>
      <c r="T194" s="58"/>
      <c r="U194" s="58">
        <f t="shared" si="37"/>
        <v>0.7</v>
      </c>
      <c r="V194" s="58">
        <f t="shared" si="38"/>
        <v>0.660377358490566</v>
      </c>
      <c r="W194" s="50">
        <v>0.65</v>
      </c>
      <c r="X194" s="50" t="s">
        <v>2716</v>
      </c>
      <c r="Y194" s="50" t="s">
        <v>2762</v>
      </c>
    </row>
    <row r="195" spans="1:25" s="50" customFormat="1" x14ac:dyDescent="0.25">
      <c r="A195" s="50" t="s">
        <v>578</v>
      </c>
      <c r="B195" s="50" t="s">
        <v>2222</v>
      </c>
      <c r="C195" s="50" t="s">
        <v>2962</v>
      </c>
      <c r="D195" s="50">
        <v>2.1</v>
      </c>
      <c r="E195" s="50" t="s">
        <v>2389</v>
      </c>
      <c r="F195" s="50" t="s">
        <v>192</v>
      </c>
      <c r="G195" s="50" t="s">
        <v>314</v>
      </c>
      <c r="I195" s="50">
        <v>8</v>
      </c>
      <c r="J195" s="50">
        <v>0.31</v>
      </c>
      <c r="K195" s="51">
        <v>1</v>
      </c>
      <c r="L195" s="50">
        <v>67</v>
      </c>
      <c r="M195" s="50">
        <v>106</v>
      </c>
      <c r="N195" s="58">
        <f t="shared" si="31"/>
        <v>1</v>
      </c>
      <c r="O195" s="58">
        <f t="shared" si="32"/>
        <v>0.45758535726856736</v>
      </c>
      <c r="P195" s="59">
        <f t="shared" si="33"/>
        <v>20.77</v>
      </c>
      <c r="Q195" s="59">
        <f t="shared" si="34"/>
        <v>0</v>
      </c>
      <c r="R195" s="59">
        <f t="shared" si="35"/>
        <v>46.230000000000004</v>
      </c>
      <c r="S195" s="59">
        <f t="shared" si="36"/>
        <v>39</v>
      </c>
      <c r="T195" s="58"/>
      <c r="U195" s="58">
        <f t="shared" si="37"/>
        <v>0.69000000000000006</v>
      </c>
      <c r="V195" s="58">
        <f t="shared" si="38"/>
        <v>0.63207547169811318</v>
      </c>
      <c r="W195" s="50">
        <v>0.66</v>
      </c>
      <c r="X195" s="50" t="s">
        <v>2716</v>
      </c>
      <c r="Y195" s="50" t="s">
        <v>2769</v>
      </c>
    </row>
    <row r="196" spans="1:25" s="50" customFormat="1" x14ac:dyDescent="0.25">
      <c r="A196" s="50" t="s">
        <v>578</v>
      </c>
      <c r="B196" s="50" t="s">
        <v>2222</v>
      </c>
      <c r="C196" s="50" t="s">
        <v>2961</v>
      </c>
      <c r="D196" s="50">
        <v>2.1</v>
      </c>
      <c r="E196" s="50" t="s">
        <v>2385</v>
      </c>
      <c r="F196" s="50" t="s">
        <v>192</v>
      </c>
      <c r="G196" s="50" t="s">
        <v>314</v>
      </c>
      <c r="I196" s="50">
        <v>8</v>
      </c>
      <c r="J196" s="50">
        <v>0.37</v>
      </c>
      <c r="K196" s="51">
        <v>0.98</v>
      </c>
      <c r="L196" s="50">
        <v>54</v>
      </c>
      <c r="M196" s="50">
        <v>106</v>
      </c>
      <c r="N196" s="58">
        <f t="shared" si="31"/>
        <v>0.95052331113225508</v>
      </c>
      <c r="O196" s="58">
        <f t="shared" si="32"/>
        <v>0.59967051070840205</v>
      </c>
      <c r="P196" s="59">
        <f t="shared" si="33"/>
        <v>19.98</v>
      </c>
      <c r="Q196" s="59">
        <f t="shared" si="34"/>
        <v>1.0399999999999991</v>
      </c>
      <c r="R196" s="59">
        <f t="shared" si="35"/>
        <v>34.019999999999996</v>
      </c>
      <c r="S196" s="59">
        <f t="shared" si="36"/>
        <v>50.96</v>
      </c>
      <c r="T196" s="58">
        <f t="shared" ref="T196:T227" si="39">J196/(Q196/(Q196+S196))</f>
        <v>18.500000000000014</v>
      </c>
      <c r="U196" s="58">
        <f t="shared" si="37"/>
        <v>0.64285714285714279</v>
      </c>
      <c r="V196" s="58">
        <f t="shared" si="38"/>
        <v>0.50943396226415094</v>
      </c>
      <c r="W196" s="50">
        <v>0.68</v>
      </c>
      <c r="X196" s="50" t="s">
        <v>2716</v>
      </c>
      <c r="Y196" s="50" t="s">
        <v>2747</v>
      </c>
    </row>
    <row r="197" spans="1:25" s="50" customFormat="1" x14ac:dyDescent="0.25">
      <c r="A197" s="50" t="s">
        <v>578</v>
      </c>
      <c r="B197" s="50" t="s">
        <v>2222</v>
      </c>
      <c r="C197" s="50" t="s">
        <v>2957</v>
      </c>
      <c r="D197" s="50">
        <v>2.1</v>
      </c>
      <c r="E197" s="50" t="s">
        <v>2385</v>
      </c>
      <c r="F197" s="50" t="s">
        <v>191</v>
      </c>
      <c r="G197" s="50" t="s">
        <v>314</v>
      </c>
      <c r="I197" s="50">
        <v>6</v>
      </c>
      <c r="J197" s="50">
        <v>0.41</v>
      </c>
      <c r="K197" s="51">
        <v>0.93</v>
      </c>
      <c r="L197" s="50">
        <v>73</v>
      </c>
      <c r="M197" s="50">
        <v>100</v>
      </c>
      <c r="N197" s="58">
        <f t="shared" si="31"/>
        <v>0.9406033940917663</v>
      </c>
      <c r="O197" s="58">
        <f t="shared" si="32"/>
        <v>0.36828982106189501</v>
      </c>
      <c r="P197" s="59">
        <f t="shared" si="33"/>
        <v>29.93</v>
      </c>
      <c r="Q197" s="59">
        <f t="shared" si="34"/>
        <v>1.889999999999997</v>
      </c>
      <c r="R197" s="59">
        <f t="shared" si="35"/>
        <v>43.07</v>
      </c>
      <c r="S197" s="59">
        <f t="shared" si="36"/>
        <v>25.110000000000003</v>
      </c>
      <c r="T197" s="58">
        <f t="shared" si="39"/>
        <v>5.8571428571428656</v>
      </c>
      <c r="U197" s="58">
        <f t="shared" si="37"/>
        <v>0.63440860215053752</v>
      </c>
      <c r="V197" s="51">
        <f t="shared" si="38"/>
        <v>0.73</v>
      </c>
      <c r="W197" s="50">
        <v>0.67</v>
      </c>
      <c r="X197" s="50" t="s">
        <v>2714</v>
      </c>
      <c r="Y197" s="50" t="s">
        <v>2720</v>
      </c>
    </row>
    <row r="198" spans="1:25" s="50" customFormat="1" x14ac:dyDescent="0.25">
      <c r="A198" s="50" t="s">
        <v>578</v>
      </c>
      <c r="B198" s="50" t="s">
        <v>2222</v>
      </c>
      <c r="C198" s="50" t="s">
        <v>2957</v>
      </c>
      <c r="D198" s="50">
        <v>2.1</v>
      </c>
      <c r="E198" s="50" t="s">
        <v>2389</v>
      </c>
      <c r="F198" s="50" t="s">
        <v>191</v>
      </c>
      <c r="G198" s="50" t="s">
        <v>314</v>
      </c>
      <c r="I198" s="50">
        <v>6</v>
      </c>
      <c r="J198" s="50">
        <v>0.41</v>
      </c>
      <c r="K198" s="51">
        <v>0.96</v>
      </c>
      <c r="L198" s="50">
        <v>76</v>
      </c>
      <c r="M198" s="50">
        <v>100</v>
      </c>
      <c r="N198" s="58">
        <f t="shared" si="31"/>
        <v>0.97011207970112079</v>
      </c>
      <c r="O198" s="58">
        <f t="shared" si="32"/>
        <v>0.33942251031231585</v>
      </c>
      <c r="P198" s="59">
        <f t="shared" si="33"/>
        <v>31.159999999999997</v>
      </c>
      <c r="Q198" s="59">
        <f t="shared" si="34"/>
        <v>0.96000000000000085</v>
      </c>
      <c r="R198" s="59">
        <f t="shared" si="35"/>
        <v>44.84</v>
      </c>
      <c r="S198" s="59">
        <f t="shared" si="36"/>
        <v>23.04</v>
      </c>
      <c r="T198" s="58">
        <f t="shared" si="39"/>
        <v>10.249999999999991</v>
      </c>
      <c r="U198" s="58">
        <f t="shared" si="37"/>
        <v>0.61458333333333348</v>
      </c>
      <c r="V198" s="51">
        <f t="shared" si="38"/>
        <v>0.76</v>
      </c>
      <c r="W198" s="50">
        <v>0.68</v>
      </c>
      <c r="X198" s="50" t="s">
        <v>2714</v>
      </c>
      <c r="Y198" s="50" t="s">
        <v>2627</v>
      </c>
    </row>
    <row r="199" spans="1:25" s="50" customFormat="1" x14ac:dyDescent="0.25">
      <c r="A199" s="50" t="s">
        <v>578</v>
      </c>
      <c r="B199" s="50" t="s">
        <v>2222</v>
      </c>
      <c r="C199" s="50" t="s">
        <v>2962</v>
      </c>
      <c r="D199" s="50">
        <v>2.1</v>
      </c>
      <c r="E199" s="50" t="s">
        <v>2385</v>
      </c>
      <c r="F199" s="50" t="s">
        <v>192</v>
      </c>
      <c r="G199" s="50" t="s">
        <v>314</v>
      </c>
      <c r="I199" s="50">
        <v>8</v>
      </c>
      <c r="J199" s="50">
        <v>0.44</v>
      </c>
      <c r="K199" s="51">
        <v>0.98</v>
      </c>
      <c r="L199" s="50">
        <v>46</v>
      </c>
      <c r="M199" s="50">
        <v>106</v>
      </c>
      <c r="N199" s="58">
        <f t="shared" si="31"/>
        <v>0.94402985074626855</v>
      </c>
      <c r="O199" s="58">
        <f t="shared" si="32"/>
        <v>0.69536423841059603</v>
      </c>
      <c r="P199" s="59">
        <f t="shared" si="33"/>
        <v>20.239999999999998</v>
      </c>
      <c r="Q199" s="59">
        <f t="shared" si="34"/>
        <v>1.2000000000000028</v>
      </c>
      <c r="R199" s="59">
        <f t="shared" si="35"/>
        <v>25.76</v>
      </c>
      <c r="S199" s="59">
        <f t="shared" si="36"/>
        <v>58.8</v>
      </c>
      <c r="T199" s="58">
        <f t="shared" si="39"/>
        <v>21.999999999999947</v>
      </c>
      <c r="U199" s="58">
        <f t="shared" si="37"/>
        <v>0.57142857142857151</v>
      </c>
      <c r="V199" s="58">
        <f t="shared" si="38"/>
        <v>0.43396226415094341</v>
      </c>
      <c r="W199" s="50">
        <v>0.71</v>
      </c>
      <c r="X199" s="50" t="s">
        <v>2716</v>
      </c>
      <c r="Y199" s="50" t="s">
        <v>2408</v>
      </c>
    </row>
    <row r="200" spans="1:25" s="50" customFormat="1" x14ac:dyDescent="0.25">
      <c r="A200" s="50" t="s">
        <v>578</v>
      </c>
      <c r="B200" s="50" t="s">
        <v>2222</v>
      </c>
      <c r="C200" s="50" t="s">
        <v>2958</v>
      </c>
      <c r="D200" s="50">
        <v>2.1</v>
      </c>
      <c r="E200" s="50" t="s">
        <v>2389</v>
      </c>
      <c r="F200" s="50" t="s">
        <v>191</v>
      </c>
      <c r="G200" s="50" t="s">
        <v>314</v>
      </c>
      <c r="I200" s="50">
        <v>6</v>
      </c>
      <c r="J200" s="50">
        <v>0.46</v>
      </c>
      <c r="K200" s="51">
        <v>0.97</v>
      </c>
      <c r="L200" s="50">
        <v>68</v>
      </c>
      <c r="M200" s="50">
        <v>100</v>
      </c>
      <c r="N200" s="58">
        <f t="shared" si="31"/>
        <v>0.97022332506203468</v>
      </c>
      <c r="O200" s="58">
        <f t="shared" si="32"/>
        <v>0.45808736717827631</v>
      </c>
      <c r="P200" s="59">
        <f t="shared" si="33"/>
        <v>31.28</v>
      </c>
      <c r="Q200" s="59">
        <f t="shared" si="34"/>
        <v>0.96000000000000085</v>
      </c>
      <c r="R200" s="59">
        <f t="shared" si="35"/>
        <v>36.72</v>
      </c>
      <c r="S200" s="59">
        <f t="shared" si="36"/>
        <v>31.04</v>
      </c>
      <c r="T200" s="58">
        <f t="shared" si="39"/>
        <v>15.33333333333332</v>
      </c>
      <c r="U200" s="58">
        <f t="shared" si="37"/>
        <v>0.55670103092783507</v>
      </c>
      <c r="V200" s="51">
        <f t="shared" si="38"/>
        <v>0.68</v>
      </c>
      <c r="W200" s="50">
        <v>0.71</v>
      </c>
      <c r="X200" s="50" t="s">
        <v>2716</v>
      </c>
      <c r="Y200" s="50" t="s">
        <v>2719</v>
      </c>
    </row>
    <row r="201" spans="1:25" s="50" customFormat="1" x14ac:dyDescent="0.25">
      <c r="A201" s="50" t="s">
        <v>578</v>
      </c>
      <c r="B201" s="50" t="s">
        <v>2222</v>
      </c>
      <c r="C201" s="50" t="s">
        <v>2961</v>
      </c>
      <c r="D201" s="50">
        <v>2.1</v>
      </c>
      <c r="E201" s="50" t="s">
        <v>2389</v>
      </c>
      <c r="F201" s="50" t="s">
        <v>192</v>
      </c>
      <c r="G201" s="50" t="s">
        <v>314</v>
      </c>
      <c r="I201" s="50">
        <v>7</v>
      </c>
      <c r="J201" s="50">
        <v>0.46</v>
      </c>
      <c r="K201" s="51">
        <v>0.92</v>
      </c>
      <c r="L201" s="50">
        <v>70</v>
      </c>
      <c r="M201" s="50">
        <v>106</v>
      </c>
      <c r="N201" s="58">
        <f t="shared" si="31"/>
        <v>0.91790193842645396</v>
      </c>
      <c r="O201" s="58">
        <f t="shared" si="32"/>
        <v>0.46700507614213205</v>
      </c>
      <c r="P201" s="59">
        <f t="shared" si="33"/>
        <v>32.200000000000003</v>
      </c>
      <c r="Q201" s="59">
        <f t="shared" si="34"/>
        <v>2.8799999999999955</v>
      </c>
      <c r="R201" s="59">
        <f t="shared" si="35"/>
        <v>37.799999999999997</v>
      </c>
      <c r="S201" s="59">
        <f t="shared" si="36"/>
        <v>33.120000000000005</v>
      </c>
      <c r="T201" s="58">
        <f t="shared" si="39"/>
        <v>5.7500000000000089</v>
      </c>
      <c r="U201" s="58">
        <f t="shared" si="37"/>
        <v>0.58695652173913038</v>
      </c>
      <c r="V201" s="58">
        <f t="shared" si="38"/>
        <v>0.660377358490566</v>
      </c>
      <c r="W201" s="50">
        <v>0.69</v>
      </c>
      <c r="X201" s="50" t="s">
        <v>2716</v>
      </c>
      <c r="Y201" s="50" t="s">
        <v>2678</v>
      </c>
    </row>
    <row r="202" spans="1:25" s="50" customFormat="1" x14ac:dyDescent="0.25">
      <c r="A202" s="50" t="s">
        <v>578</v>
      </c>
      <c r="B202" s="50" t="s">
        <v>2222</v>
      </c>
      <c r="C202" s="50" t="s">
        <v>2958</v>
      </c>
      <c r="D202" s="50">
        <v>2.1</v>
      </c>
      <c r="E202" s="50" t="s">
        <v>2385</v>
      </c>
      <c r="F202" s="50" t="s">
        <v>191</v>
      </c>
      <c r="G202" s="50" t="s">
        <v>314</v>
      </c>
      <c r="I202" s="50">
        <v>6</v>
      </c>
      <c r="J202" s="50">
        <v>0.48</v>
      </c>
      <c r="K202" s="51">
        <v>0.92</v>
      </c>
      <c r="L202" s="50">
        <v>61</v>
      </c>
      <c r="M202" s="50">
        <v>100</v>
      </c>
      <c r="N202" s="58">
        <f t="shared" ref="N202:N233" si="40">P202/(P202+Q202)</f>
        <v>0.9037037037037039</v>
      </c>
      <c r="O202" s="58">
        <f t="shared" ref="O202:O233" si="41">S202/(S202+R202)</f>
        <v>0.53076923076923077</v>
      </c>
      <c r="P202" s="59">
        <f t="shared" ref="P202:P233" si="42">J202*L202</f>
        <v>29.279999999999998</v>
      </c>
      <c r="Q202" s="59">
        <f t="shared" ref="Q202:Q233" si="43">M202-L202-S202</f>
        <v>3.1199999999999974</v>
      </c>
      <c r="R202" s="59">
        <f t="shared" ref="R202:R233" si="44">L202-P202</f>
        <v>31.720000000000002</v>
      </c>
      <c r="S202" s="59">
        <f t="shared" ref="S202:S233" si="45">K202*(M202-L202)</f>
        <v>35.880000000000003</v>
      </c>
      <c r="T202" s="58">
        <f t="shared" si="39"/>
        <v>6.0000000000000044</v>
      </c>
      <c r="U202" s="58">
        <f t="shared" ref="U202:U233" si="46">(R202/(R202+P202))/K202</f>
        <v>0.56521739130434778</v>
      </c>
      <c r="V202" s="51">
        <f t="shared" ref="V202:V233" si="47">L202/M202</f>
        <v>0.61</v>
      </c>
      <c r="W202" s="50">
        <v>0.7</v>
      </c>
      <c r="X202" s="50" t="s">
        <v>2716</v>
      </c>
      <c r="Y202" s="50" t="s">
        <v>2674</v>
      </c>
    </row>
    <row r="203" spans="1:25" s="50" customFormat="1" x14ac:dyDescent="0.25">
      <c r="A203" s="50" t="s">
        <v>578</v>
      </c>
      <c r="B203" s="50" t="s">
        <v>2222</v>
      </c>
      <c r="C203" s="50" t="s">
        <v>2962</v>
      </c>
      <c r="D203" s="50">
        <v>2.1</v>
      </c>
      <c r="E203" s="50" t="s">
        <v>2389</v>
      </c>
      <c r="F203" s="50" t="s">
        <v>192</v>
      </c>
      <c r="G203" s="50" t="s">
        <v>314</v>
      </c>
      <c r="I203" s="50">
        <v>7</v>
      </c>
      <c r="J203" s="50">
        <v>0.48</v>
      </c>
      <c r="K203" s="51">
        <v>0.92</v>
      </c>
      <c r="L203" s="50">
        <v>67</v>
      </c>
      <c r="M203" s="50">
        <v>106</v>
      </c>
      <c r="N203" s="58">
        <f t="shared" si="40"/>
        <v>0.91156462585034015</v>
      </c>
      <c r="O203" s="58">
        <f t="shared" si="41"/>
        <v>0.50735294117647067</v>
      </c>
      <c r="P203" s="59">
        <f t="shared" si="42"/>
        <v>32.159999999999997</v>
      </c>
      <c r="Q203" s="59">
        <f t="shared" si="43"/>
        <v>3.1199999999999974</v>
      </c>
      <c r="R203" s="59">
        <f t="shared" si="44"/>
        <v>34.840000000000003</v>
      </c>
      <c r="S203" s="59">
        <f t="shared" si="45"/>
        <v>35.880000000000003</v>
      </c>
      <c r="T203" s="58">
        <f t="shared" si="39"/>
        <v>6.0000000000000044</v>
      </c>
      <c r="U203" s="58">
        <f t="shared" si="46"/>
        <v>0.56521739130434778</v>
      </c>
      <c r="V203" s="58">
        <f t="shared" si="47"/>
        <v>0.63207547169811318</v>
      </c>
      <c r="W203" s="50">
        <v>0.7</v>
      </c>
      <c r="X203" s="50" t="s">
        <v>2716</v>
      </c>
      <c r="Y203" s="50" t="s">
        <v>2674</v>
      </c>
    </row>
    <row r="204" spans="1:25" s="50" customFormat="1" x14ac:dyDescent="0.25">
      <c r="A204" s="50" t="s">
        <v>578</v>
      </c>
      <c r="B204" s="50" t="s">
        <v>2222</v>
      </c>
      <c r="C204" s="50" t="s">
        <v>2961</v>
      </c>
      <c r="D204" s="50">
        <v>2.1</v>
      </c>
      <c r="E204" s="50" t="s">
        <v>2389</v>
      </c>
      <c r="F204" s="50" t="s">
        <v>192</v>
      </c>
      <c r="G204" s="50" t="s">
        <v>314</v>
      </c>
      <c r="I204" s="50">
        <v>6</v>
      </c>
      <c r="J204" s="50">
        <v>0.53</v>
      </c>
      <c r="K204" s="51">
        <v>0.86</v>
      </c>
      <c r="L204" s="50">
        <v>70</v>
      </c>
      <c r="M204" s="50">
        <v>106</v>
      </c>
      <c r="N204" s="58">
        <f t="shared" si="40"/>
        <v>0.88039867109634551</v>
      </c>
      <c r="O204" s="58">
        <f t="shared" si="41"/>
        <v>0.48481052301910432</v>
      </c>
      <c r="P204" s="59">
        <f t="shared" si="42"/>
        <v>37.1</v>
      </c>
      <c r="Q204" s="59">
        <f t="shared" si="43"/>
        <v>5.0399999999999991</v>
      </c>
      <c r="R204" s="59">
        <f t="shared" si="44"/>
        <v>32.9</v>
      </c>
      <c r="S204" s="59">
        <f t="shared" si="45"/>
        <v>30.96</v>
      </c>
      <c r="T204" s="58">
        <f t="shared" si="39"/>
        <v>3.7857142857142865</v>
      </c>
      <c r="U204" s="58">
        <f t="shared" si="46"/>
        <v>0.54651162790697672</v>
      </c>
      <c r="V204" s="58">
        <f t="shared" si="47"/>
        <v>0.660377358490566</v>
      </c>
      <c r="W204" s="50">
        <v>0.7</v>
      </c>
      <c r="X204" s="50" t="s">
        <v>2716</v>
      </c>
      <c r="Y204" s="50" t="s">
        <v>2761</v>
      </c>
    </row>
    <row r="205" spans="1:25" s="50" customFormat="1" x14ac:dyDescent="0.25">
      <c r="A205" s="50" t="s">
        <v>578</v>
      </c>
      <c r="B205" s="50" t="s">
        <v>2222</v>
      </c>
      <c r="C205" s="50" t="s">
        <v>2957</v>
      </c>
      <c r="D205" s="50">
        <v>2.1</v>
      </c>
      <c r="E205" s="50" t="s">
        <v>2389</v>
      </c>
      <c r="F205" s="50" t="s">
        <v>191</v>
      </c>
      <c r="G205" s="50" t="s">
        <v>314</v>
      </c>
      <c r="I205" s="50">
        <v>5</v>
      </c>
      <c r="J205" s="50">
        <v>0.54</v>
      </c>
      <c r="K205" s="51">
        <v>0.96</v>
      </c>
      <c r="L205" s="50">
        <v>76</v>
      </c>
      <c r="M205" s="50">
        <v>100</v>
      </c>
      <c r="N205" s="58">
        <f t="shared" si="40"/>
        <v>0.97714285714285709</v>
      </c>
      <c r="O205" s="58">
        <f t="shared" si="41"/>
        <v>0.39724137931034487</v>
      </c>
      <c r="P205" s="59">
        <f t="shared" si="42"/>
        <v>41.040000000000006</v>
      </c>
      <c r="Q205" s="59">
        <f t="shared" si="43"/>
        <v>0.96000000000000085</v>
      </c>
      <c r="R205" s="59">
        <f t="shared" si="44"/>
        <v>34.959999999999994</v>
      </c>
      <c r="S205" s="59">
        <f t="shared" si="45"/>
        <v>23.04</v>
      </c>
      <c r="T205" s="58">
        <f t="shared" si="39"/>
        <v>13.499999999999989</v>
      </c>
      <c r="U205" s="58">
        <f t="shared" si="46"/>
        <v>0.47916666666666657</v>
      </c>
      <c r="V205" s="51">
        <f t="shared" si="47"/>
        <v>0.76</v>
      </c>
      <c r="W205" s="50">
        <v>0.75</v>
      </c>
      <c r="X205" s="50" t="s">
        <v>2716</v>
      </c>
      <c r="Y205" s="50" t="s">
        <v>2636</v>
      </c>
    </row>
    <row r="206" spans="1:25" s="50" customFormat="1" x14ac:dyDescent="0.25">
      <c r="A206" s="50" t="s">
        <v>578</v>
      </c>
      <c r="B206" s="50" t="s">
        <v>2222</v>
      </c>
      <c r="C206" s="50" t="s">
        <v>2961</v>
      </c>
      <c r="D206" s="50">
        <v>2.1</v>
      </c>
      <c r="E206" s="50" t="s">
        <v>2385</v>
      </c>
      <c r="F206" s="50" t="s">
        <v>192</v>
      </c>
      <c r="G206" s="50" t="s">
        <v>314</v>
      </c>
      <c r="I206" s="50">
        <v>7</v>
      </c>
      <c r="J206" s="50">
        <v>0.54</v>
      </c>
      <c r="K206" s="51">
        <v>0.88</v>
      </c>
      <c r="L206" s="50">
        <v>54</v>
      </c>
      <c r="M206" s="50">
        <v>106</v>
      </c>
      <c r="N206" s="58">
        <f t="shared" si="40"/>
        <v>0.82372881355932204</v>
      </c>
      <c r="O206" s="58">
        <f t="shared" si="41"/>
        <v>0.64815864022662895</v>
      </c>
      <c r="P206" s="59">
        <f t="shared" si="42"/>
        <v>29.160000000000004</v>
      </c>
      <c r="Q206" s="59">
        <f t="shared" si="43"/>
        <v>6.240000000000002</v>
      </c>
      <c r="R206" s="59">
        <f t="shared" si="44"/>
        <v>24.839999999999996</v>
      </c>
      <c r="S206" s="59">
        <f t="shared" si="45"/>
        <v>45.76</v>
      </c>
      <c r="T206" s="58">
        <f t="shared" si="39"/>
        <v>4.4999999999999991</v>
      </c>
      <c r="U206" s="58">
        <f t="shared" si="46"/>
        <v>0.5227272727272726</v>
      </c>
      <c r="V206" s="58">
        <f t="shared" si="47"/>
        <v>0.50943396226415094</v>
      </c>
      <c r="W206" s="50">
        <v>0.71</v>
      </c>
      <c r="X206" s="50" t="s">
        <v>2716</v>
      </c>
      <c r="Y206" s="50" t="s">
        <v>2719</v>
      </c>
    </row>
    <row r="207" spans="1:25" s="50" customFormat="1" x14ac:dyDescent="0.25">
      <c r="A207" s="50" t="s">
        <v>578</v>
      </c>
      <c r="B207" s="50" t="s">
        <v>2222</v>
      </c>
      <c r="C207" s="50" t="s">
        <v>2957</v>
      </c>
      <c r="D207" s="50">
        <v>2.1</v>
      </c>
      <c r="E207" s="50" t="s">
        <v>2385</v>
      </c>
      <c r="F207" s="50" t="s">
        <v>191</v>
      </c>
      <c r="G207" s="50" t="s">
        <v>314</v>
      </c>
      <c r="I207" s="50">
        <v>5</v>
      </c>
      <c r="J207" s="50">
        <v>0.55000000000000004</v>
      </c>
      <c r="K207" s="51">
        <v>0.93</v>
      </c>
      <c r="L207" s="50">
        <v>73</v>
      </c>
      <c r="M207" s="50">
        <v>100</v>
      </c>
      <c r="N207" s="58">
        <f t="shared" si="40"/>
        <v>0.95504281636536636</v>
      </c>
      <c r="O207" s="58">
        <f t="shared" si="41"/>
        <v>0.4332298136645964</v>
      </c>
      <c r="P207" s="59">
        <f t="shared" si="42"/>
        <v>40.150000000000006</v>
      </c>
      <c r="Q207" s="59">
        <f t="shared" si="43"/>
        <v>1.889999999999997</v>
      </c>
      <c r="R207" s="59">
        <f t="shared" si="44"/>
        <v>32.849999999999994</v>
      </c>
      <c r="S207" s="59">
        <f t="shared" si="45"/>
        <v>25.110000000000003</v>
      </c>
      <c r="T207" s="58">
        <f t="shared" si="39"/>
        <v>7.8571428571428692</v>
      </c>
      <c r="U207" s="58">
        <f t="shared" si="46"/>
        <v>0.48387096774193533</v>
      </c>
      <c r="V207" s="51">
        <f t="shared" si="47"/>
        <v>0.73</v>
      </c>
      <c r="W207" s="50">
        <v>0.74</v>
      </c>
      <c r="X207" s="50" t="s">
        <v>2716</v>
      </c>
      <c r="Y207" s="50" t="s">
        <v>2718</v>
      </c>
    </row>
    <row r="208" spans="1:25" s="50" customFormat="1" x14ac:dyDescent="0.25">
      <c r="A208" s="50" t="s">
        <v>578</v>
      </c>
      <c r="B208" s="50" t="s">
        <v>2222</v>
      </c>
      <c r="C208" s="50" t="s">
        <v>2962</v>
      </c>
      <c r="D208" s="50">
        <v>2.1</v>
      </c>
      <c r="E208" s="50" t="s">
        <v>2389</v>
      </c>
      <c r="F208" s="50" t="s">
        <v>192</v>
      </c>
      <c r="G208" s="50" t="s">
        <v>314</v>
      </c>
      <c r="I208" s="50">
        <v>6</v>
      </c>
      <c r="J208" s="50">
        <v>0.55000000000000004</v>
      </c>
      <c r="K208" s="51">
        <v>0.87</v>
      </c>
      <c r="L208" s="50">
        <v>67</v>
      </c>
      <c r="M208" s="50">
        <v>106</v>
      </c>
      <c r="N208" s="58">
        <f t="shared" si="40"/>
        <v>0.87905534351145043</v>
      </c>
      <c r="O208" s="58">
        <f t="shared" si="41"/>
        <v>0.5294943820224719</v>
      </c>
      <c r="P208" s="59">
        <f t="shared" si="42"/>
        <v>36.85</v>
      </c>
      <c r="Q208" s="59">
        <f t="shared" si="43"/>
        <v>5.07</v>
      </c>
      <c r="R208" s="59">
        <f t="shared" si="44"/>
        <v>30.15</v>
      </c>
      <c r="S208" s="59">
        <f t="shared" si="45"/>
        <v>33.93</v>
      </c>
      <c r="T208" s="58">
        <f t="shared" si="39"/>
        <v>4.2307692307692308</v>
      </c>
      <c r="U208" s="58">
        <f t="shared" si="46"/>
        <v>0.51724137931034475</v>
      </c>
      <c r="V208" s="58">
        <f t="shared" si="47"/>
        <v>0.63207547169811318</v>
      </c>
      <c r="W208" s="50">
        <v>0.71</v>
      </c>
      <c r="X208" s="50" t="s">
        <v>2716</v>
      </c>
      <c r="Y208" s="50" t="s">
        <v>2719</v>
      </c>
    </row>
    <row r="209" spans="1:25" s="50" customFormat="1" x14ac:dyDescent="0.25">
      <c r="A209" s="50" t="s">
        <v>578</v>
      </c>
      <c r="B209" s="50" t="s">
        <v>2222</v>
      </c>
      <c r="C209" s="50" t="s">
        <v>2958</v>
      </c>
      <c r="D209" s="50">
        <v>2.1</v>
      </c>
      <c r="E209" s="50" t="s">
        <v>2389</v>
      </c>
      <c r="F209" s="50" t="s">
        <v>191</v>
      </c>
      <c r="G209" s="50" t="s">
        <v>314</v>
      </c>
      <c r="I209" s="50">
        <v>5</v>
      </c>
      <c r="J209" s="50">
        <v>0.6</v>
      </c>
      <c r="K209" s="51">
        <v>0.97</v>
      </c>
      <c r="L209" s="50">
        <v>68</v>
      </c>
      <c r="M209" s="50">
        <v>100</v>
      </c>
      <c r="N209" s="58">
        <f t="shared" si="40"/>
        <v>0.97701149425287359</v>
      </c>
      <c r="O209" s="58">
        <f t="shared" si="41"/>
        <v>0.53296703296703296</v>
      </c>
      <c r="P209" s="59">
        <f t="shared" si="42"/>
        <v>40.799999999999997</v>
      </c>
      <c r="Q209" s="59">
        <f t="shared" si="43"/>
        <v>0.96000000000000085</v>
      </c>
      <c r="R209" s="59">
        <f t="shared" si="44"/>
        <v>27.200000000000003</v>
      </c>
      <c r="S209" s="59">
        <f t="shared" si="45"/>
        <v>31.04</v>
      </c>
      <c r="T209" s="58">
        <f t="shared" si="39"/>
        <v>19.999999999999982</v>
      </c>
      <c r="U209" s="58">
        <f t="shared" si="46"/>
        <v>0.41237113402061859</v>
      </c>
      <c r="V209" s="51">
        <f t="shared" si="47"/>
        <v>0.68</v>
      </c>
      <c r="W209" s="50">
        <v>0.79</v>
      </c>
      <c r="X209" s="50" t="s">
        <v>2716</v>
      </c>
      <c r="Y209" s="50" t="s">
        <v>2741</v>
      </c>
    </row>
    <row r="210" spans="1:25" s="50" customFormat="1" x14ac:dyDescent="0.25">
      <c r="A210" s="50" t="s">
        <v>578</v>
      </c>
      <c r="B210" s="50" t="s">
        <v>2222</v>
      </c>
      <c r="C210" s="50" t="s">
        <v>2961</v>
      </c>
      <c r="D210" s="50">
        <v>2.1</v>
      </c>
      <c r="E210" s="50" t="s">
        <v>2385</v>
      </c>
      <c r="F210" s="50" t="s">
        <v>192</v>
      </c>
      <c r="G210" s="50" t="s">
        <v>314</v>
      </c>
      <c r="I210" s="50">
        <v>6</v>
      </c>
      <c r="J210" s="50">
        <v>0.61</v>
      </c>
      <c r="K210" s="51">
        <v>0.83</v>
      </c>
      <c r="L210" s="50">
        <v>54</v>
      </c>
      <c r="M210" s="50">
        <v>106</v>
      </c>
      <c r="N210" s="58">
        <f t="shared" si="40"/>
        <v>0.78841550981330777</v>
      </c>
      <c r="O210" s="58">
        <f t="shared" si="41"/>
        <v>0.67206477732793524</v>
      </c>
      <c r="P210" s="59">
        <f t="shared" si="42"/>
        <v>32.94</v>
      </c>
      <c r="Q210" s="59">
        <f t="shared" si="43"/>
        <v>8.8400000000000034</v>
      </c>
      <c r="R210" s="59">
        <f t="shared" si="44"/>
        <v>21.060000000000002</v>
      </c>
      <c r="S210" s="59">
        <f t="shared" si="45"/>
        <v>43.16</v>
      </c>
      <c r="T210" s="58">
        <f t="shared" si="39"/>
        <v>3.5882352941176454</v>
      </c>
      <c r="U210" s="58">
        <f t="shared" si="46"/>
        <v>0.46987951807228928</v>
      </c>
      <c r="V210" s="58">
        <f t="shared" si="47"/>
        <v>0.50943396226415094</v>
      </c>
      <c r="W210" s="50">
        <v>0.72</v>
      </c>
      <c r="X210" s="50" t="s">
        <v>2716</v>
      </c>
      <c r="Y210" s="50" t="s">
        <v>2676</v>
      </c>
    </row>
    <row r="211" spans="1:25" s="50" customFormat="1" x14ac:dyDescent="0.25">
      <c r="A211" s="50" t="s">
        <v>578</v>
      </c>
      <c r="B211" s="50" t="s">
        <v>2222</v>
      </c>
      <c r="C211" s="50" t="s">
        <v>2962</v>
      </c>
      <c r="D211" s="50">
        <v>2.1</v>
      </c>
      <c r="E211" s="50" t="s">
        <v>2385</v>
      </c>
      <c r="F211" s="50" t="s">
        <v>192</v>
      </c>
      <c r="G211" s="50" t="s">
        <v>314</v>
      </c>
      <c r="I211" s="50">
        <v>7</v>
      </c>
      <c r="J211" s="50">
        <v>0.63</v>
      </c>
      <c r="K211" s="51">
        <v>0.9</v>
      </c>
      <c r="L211" s="50">
        <v>46</v>
      </c>
      <c r="M211" s="50">
        <v>106</v>
      </c>
      <c r="N211" s="58">
        <f t="shared" si="40"/>
        <v>0.82847341337907365</v>
      </c>
      <c r="O211" s="58">
        <f t="shared" si="41"/>
        <v>0.76034919740918061</v>
      </c>
      <c r="P211" s="59">
        <f t="shared" si="42"/>
        <v>28.98</v>
      </c>
      <c r="Q211" s="59">
        <f t="shared" si="43"/>
        <v>6</v>
      </c>
      <c r="R211" s="59">
        <f t="shared" si="44"/>
        <v>17.02</v>
      </c>
      <c r="S211" s="59">
        <f t="shared" si="45"/>
        <v>54</v>
      </c>
      <c r="T211" s="58">
        <f t="shared" si="39"/>
        <v>6.3</v>
      </c>
      <c r="U211" s="58">
        <f t="shared" si="46"/>
        <v>0.41111111111111109</v>
      </c>
      <c r="V211" s="58">
        <f t="shared" si="47"/>
        <v>0.43396226415094341</v>
      </c>
      <c r="W211" s="50">
        <v>0.77</v>
      </c>
      <c r="X211" s="50" t="s">
        <v>2716</v>
      </c>
      <c r="Y211" s="50" t="s">
        <v>2754</v>
      </c>
    </row>
    <row r="212" spans="1:25" s="50" customFormat="1" x14ac:dyDescent="0.25">
      <c r="A212" s="50" t="s">
        <v>578</v>
      </c>
      <c r="B212" s="50" t="s">
        <v>2222</v>
      </c>
      <c r="C212" s="50" t="s">
        <v>2961</v>
      </c>
      <c r="D212" s="50">
        <v>2.1</v>
      </c>
      <c r="E212" s="50" t="s">
        <v>2389</v>
      </c>
      <c r="F212" s="50" t="s">
        <v>192</v>
      </c>
      <c r="G212" s="50" t="s">
        <v>314</v>
      </c>
      <c r="I212" s="50">
        <v>5</v>
      </c>
      <c r="J212" s="50">
        <v>0.63</v>
      </c>
      <c r="K212" s="51">
        <v>0.83</v>
      </c>
      <c r="L212" s="50">
        <v>70</v>
      </c>
      <c r="M212" s="50">
        <v>106</v>
      </c>
      <c r="N212" s="58">
        <f t="shared" si="40"/>
        <v>0.87813620071684595</v>
      </c>
      <c r="O212" s="58">
        <f t="shared" si="41"/>
        <v>0.53567586948727142</v>
      </c>
      <c r="P212" s="59">
        <f t="shared" si="42"/>
        <v>44.1</v>
      </c>
      <c r="Q212" s="59">
        <f t="shared" si="43"/>
        <v>6.120000000000001</v>
      </c>
      <c r="R212" s="59">
        <f t="shared" si="44"/>
        <v>25.9</v>
      </c>
      <c r="S212" s="59">
        <f t="shared" si="45"/>
        <v>29.88</v>
      </c>
      <c r="T212" s="58">
        <f t="shared" si="39"/>
        <v>3.7058823529411757</v>
      </c>
      <c r="U212" s="58">
        <f t="shared" si="46"/>
        <v>0.44578313253012047</v>
      </c>
      <c r="V212" s="58">
        <f t="shared" si="47"/>
        <v>0.660377358490566</v>
      </c>
      <c r="W212" s="50">
        <v>0.73</v>
      </c>
      <c r="X212" s="50" t="s">
        <v>2716</v>
      </c>
      <c r="Y212" s="50" t="s">
        <v>2406</v>
      </c>
    </row>
    <row r="213" spans="1:25" s="50" customFormat="1" x14ac:dyDescent="0.25">
      <c r="A213" s="50" t="s">
        <v>578</v>
      </c>
      <c r="B213" s="50" t="s">
        <v>2222</v>
      </c>
      <c r="C213" s="50" t="s">
        <v>2958</v>
      </c>
      <c r="D213" s="50">
        <v>2.1</v>
      </c>
      <c r="E213" s="50" t="s">
        <v>2385</v>
      </c>
      <c r="F213" s="50" t="s">
        <v>191</v>
      </c>
      <c r="G213" s="50" t="s">
        <v>314</v>
      </c>
      <c r="I213" s="50">
        <v>5</v>
      </c>
      <c r="J213" s="50">
        <v>0.64</v>
      </c>
      <c r="K213" s="51">
        <v>0.92</v>
      </c>
      <c r="L213" s="50">
        <v>61</v>
      </c>
      <c r="M213" s="50">
        <v>100</v>
      </c>
      <c r="N213" s="58">
        <f t="shared" si="40"/>
        <v>0.92599620493358636</v>
      </c>
      <c r="O213" s="58">
        <f t="shared" si="41"/>
        <v>0.6203319502074689</v>
      </c>
      <c r="P213" s="59">
        <f t="shared" si="42"/>
        <v>39.04</v>
      </c>
      <c r="Q213" s="59">
        <f t="shared" si="43"/>
        <v>3.1199999999999974</v>
      </c>
      <c r="R213" s="59">
        <f t="shared" si="44"/>
        <v>21.96</v>
      </c>
      <c r="S213" s="59">
        <f t="shared" si="45"/>
        <v>35.880000000000003</v>
      </c>
      <c r="T213" s="58">
        <f t="shared" si="39"/>
        <v>8.0000000000000071</v>
      </c>
      <c r="U213" s="58">
        <f t="shared" si="46"/>
        <v>0.39130434782608692</v>
      </c>
      <c r="V213" s="51">
        <f t="shared" si="47"/>
        <v>0.61</v>
      </c>
      <c r="W213" s="50">
        <v>0.78</v>
      </c>
      <c r="X213" s="50" t="s">
        <v>2716</v>
      </c>
      <c r="Y213" s="50" t="s">
        <v>2726</v>
      </c>
    </row>
    <row r="214" spans="1:25" s="50" customFormat="1" x14ac:dyDescent="0.25">
      <c r="A214" s="50" t="s">
        <v>578</v>
      </c>
      <c r="B214" s="50" t="s">
        <v>2222</v>
      </c>
      <c r="C214" s="50" t="s">
        <v>2962</v>
      </c>
      <c r="D214" s="50">
        <v>2.1</v>
      </c>
      <c r="E214" s="50" t="s">
        <v>2389</v>
      </c>
      <c r="F214" s="50" t="s">
        <v>192</v>
      </c>
      <c r="G214" s="50" t="s">
        <v>314</v>
      </c>
      <c r="I214" s="50">
        <v>5</v>
      </c>
      <c r="J214" s="50">
        <v>0.64</v>
      </c>
      <c r="K214" s="51">
        <v>0.82</v>
      </c>
      <c r="L214" s="50">
        <v>67</v>
      </c>
      <c r="M214" s="50">
        <v>106</v>
      </c>
      <c r="N214" s="58">
        <f t="shared" si="40"/>
        <v>0.85931863727454905</v>
      </c>
      <c r="O214" s="58">
        <f t="shared" si="41"/>
        <v>0.57005347593582889</v>
      </c>
      <c r="P214" s="59">
        <f t="shared" si="42"/>
        <v>42.88</v>
      </c>
      <c r="Q214" s="59">
        <f t="shared" si="43"/>
        <v>7.0200000000000031</v>
      </c>
      <c r="R214" s="59">
        <f t="shared" si="44"/>
        <v>24.119999999999997</v>
      </c>
      <c r="S214" s="59">
        <f t="shared" si="45"/>
        <v>31.979999999999997</v>
      </c>
      <c r="T214" s="58">
        <f t="shared" si="39"/>
        <v>3.555555555555554</v>
      </c>
      <c r="U214" s="58">
        <f t="shared" si="46"/>
        <v>0.43902439024390244</v>
      </c>
      <c r="V214" s="58">
        <f t="shared" si="47"/>
        <v>0.63207547169811318</v>
      </c>
      <c r="W214" s="50">
        <v>0.73</v>
      </c>
      <c r="X214" s="50" t="s">
        <v>2716</v>
      </c>
      <c r="Y214" s="50" t="s">
        <v>2406</v>
      </c>
    </row>
    <row r="215" spans="1:25" s="50" customFormat="1" x14ac:dyDescent="0.25">
      <c r="A215" s="50" t="s">
        <v>578</v>
      </c>
      <c r="B215" s="50" t="s">
        <v>2222</v>
      </c>
      <c r="C215" s="50" t="s">
        <v>2962</v>
      </c>
      <c r="D215" s="50">
        <v>2.1</v>
      </c>
      <c r="E215" s="50" t="s">
        <v>2385</v>
      </c>
      <c r="F215" s="50" t="s">
        <v>192</v>
      </c>
      <c r="G215" s="50" t="s">
        <v>314</v>
      </c>
      <c r="I215" s="50">
        <v>6</v>
      </c>
      <c r="J215" s="50">
        <v>0.7</v>
      </c>
      <c r="K215" s="51">
        <v>0.83</v>
      </c>
      <c r="L215" s="50">
        <v>46</v>
      </c>
      <c r="M215" s="50">
        <v>106</v>
      </c>
      <c r="N215" s="58">
        <f t="shared" si="40"/>
        <v>0.75943396226415083</v>
      </c>
      <c r="O215" s="58">
        <f t="shared" si="41"/>
        <v>0.78301886792452824</v>
      </c>
      <c r="P215" s="59">
        <f t="shared" si="42"/>
        <v>32.199999999999996</v>
      </c>
      <c r="Q215" s="59">
        <f t="shared" si="43"/>
        <v>10.200000000000003</v>
      </c>
      <c r="R215" s="59">
        <f t="shared" si="44"/>
        <v>13.800000000000004</v>
      </c>
      <c r="S215" s="59">
        <f t="shared" si="45"/>
        <v>49.8</v>
      </c>
      <c r="T215" s="58">
        <f t="shared" si="39"/>
        <v>4.1176470588235281</v>
      </c>
      <c r="U215" s="58">
        <f t="shared" si="46"/>
        <v>0.36144578313253029</v>
      </c>
      <c r="V215" s="58">
        <f t="shared" si="47"/>
        <v>0.43396226415094341</v>
      </c>
      <c r="W215" s="50">
        <v>0.76</v>
      </c>
      <c r="X215" s="50" t="s">
        <v>2716</v>
      </c>
      <c r="Y215" s="50" t="s">
        <v>2754</v>
      </c>
    </row>
    <row r="216" spans="1:25" s="50" customFormat="1" x14ac:dyDescent="0.25">
      <c r="A216" s="50" t="s">
        <v>578</v>
      </c>
      <c r="B216" s="50" t="s">
        <v>2222</v>
      </c>
      <c r="C216" s="50" t="s">
        <v>2957</v>
      </c>
      <c r="D216" s="50">
        <v>2.1</v>
      </c>
      <c r="E216" s="50" t="s">
        <v>2385</v>
      </c>
      <c r="F216" s="50" t="s">
        <v>191</v>
      </c>
      <c r="G216" s="50" t="s">
        <v>314</v>
      </c>
      <c r="I216" s="50">
        <v>4</v>
      </c>
      <c r="J216" s="50">
        <v>0.71</v>
      </c>
      <c r="K216" s="51">
        <v>0.85</v>
      </c>
      <c r="L216" s="50">
        <v>73</v>
      </c>
      <c r="M216" s="50">
        <v>100</v>
      </c>
      <c r="N216" s="58">
        <f t="shared" si="40"/>
        <v>0.92752326413743746</v>
      </c>
      <c r="O216" s="58">
        <f t="shared" si="41"/>
        <v>0.52017225747960105</v>
      </c>
      <c r="P216" s="59">
        <f t="shared" si="42"/>
        <v>51.83</v>
      </c>
      <c r="Q216" s="59">
        <f t="shared" si="43"/>
        <v>4.0500000000000007</v>
      </c>
      <c r="R216" s="59">
        <f t="shared" si="44"/>
        <v>21.17</v>
      </c>
      <c r="S216" s="59">
        <f t="shared" si="45"/>
        <v>22.95</v>
      </c>
      <c r="T216" s="58">
        <f t="shared" si="39"/>
        <v>4.7333333333333325</v>
      </c>
      <c r="U216" s="58">
        <f t="shared" si="46"/>
        <v>0.34117647058823536</v>
      </c>
      <c r="V216" s="51">
        <f t="shared" si="47"/>
        <v>0.73</v>
      </c>
      <c r="W216" s="50">
        <v>0.78</v>
      </c>
      <c r="X216" s="50" t="s">
        <v>2716</v>
      </c>
      <c r="Y216" s="50" t="s">
        <v>2717</v>
      </c>
    </row>
    <row r="217" spans="1:25" s="50" customFormat="1" x14ac:dyDescent="0.25">
      <c r="A217" s="50" t="s">
        <v>578</v>
      </c>
      <c r="B217" s="50" t="s">
        <v>2222</v>
      </c>
      <c r="C217" s="50" t="s">
        <v>2957</v>
      </c>
      <c r="D217" s="50">
        <v>2.1</v>
      </c>
      <c r="E217" s="50" t="s">
        <v>2389</v>
      </c>
      <c r="F217" s="50" t="s">
        <v>191</v>
      </c>
      <c r="G217" s="50" t="s">
        <v>314</v>
      </c>
      <c r="I217" s="50">
        <v>4</v>
      </c>
      <c r="J217" s="50">
        <v>0.72</v>
      </c>
      <c r="K217" s="51">
        <v>0.96</v>
      </c>
      <c r="L217" s="50">
        <v>76</v>
      </c>
      <c r="M217" s="50">
        <v>100</v>
      </c>
      <c r="N217" s="58">
        <f t="shared" si="40"/>
        <v>0.98275862068965514</v>
      </c>
      <c r="O217" s="58">
        <f t="shared" si="41"/>
        <v>0.51985559566786999</v>
      </c>
      <c r="P217" s="59">
        <f t="shared" si="42"/>
        <v>54.72</v>
      </c>
      <c r="Q217" s="59">
        <f t="shared" si="43"/>
        <v>0.96000000000000085</v>
      </c>
      <c r="R217" s="59">
        <f t="shared" si="44"/>
        <v>21.28</v>
      </c>
      <c r="S217" s="59">
        <f t="shared" si="45"/>
        <v>23.04</v>
      </c>
      <c r="T217" s="58">
        <f t="shared" si="39"/>
        <v>17.999999999999982</v>
      </c>
      <c r="U217" s="58">
        <f t="shared" si="46"/>
        <v>0.29166666666666669</v>
      </c>
      <c r="V217" s="51">
        <f t="shared" si="47"/>
        <v>0.76</v>
      </c>
      <c r="W217" s="50">
        <v>0.84</v>
      </c>
      <c r="X217" s="50" t="s">
        <v>2730</v>
      </c>
      <c r="Y217" s="50" t="s">
        <v>2734</v>
      </c>
    </row>
    <row r="218" spans="1:25" s="50" customFormat="1" x14ac:dyDescent="0.25">
      <c r="A218" s="50" t="s">
        <v>578</v>
      </c>
      <c r="B218" s="50" t="s">
        <v>2222</v>
      </c>
      <c r="C218" s="50" t="s">
        <v>2961</v>
      </c>
      <c r="D218" s="50">
        <v>2.1</v>
      </c>
      <c r="E218" s="50" t="s">
        <v>2385</v>
      </c>
      <c r="F218" s="50" t="s">
        <v>192</v>
      </c>
      <c r="G218" s="50" t="s">
        <v>314</v>
      </c>
      <c r="I218" s="50">
        <v>5</v>
      </c>
      <c r="J218" s="50">
        <v>0.72</v>
      </c>
      <c r="K218" s="51">
        <v>0.79</v>
      </c>
      <c r="L218" s="50">
        <v>54</v>
      </c>
      <c r="M218" s="50">
        <v>106</v>
      </c>
      <c r="N218" s="58">
        <f t="shared" si="40"/>
        <v>0.78072289156626506</v>
      </c>
      <c r="O218" s="58">
        <f t="shared" si="41"/>
        <v>0.73096085409252665</v>
      </c>
      <c r="P218" s="59">
        <f t="shared" si="42"/>
        <v>38.879999999999995</v>
      </c>
      <c r="Q218" s="59">
        <f t="shared" si="43"/>
        <v>10.920000000000002</v>
      </c>
      <c r="R218" s="59">
        <f t="shared" si="44"/>
        <v>15.120000000000005</v>
      </c>
      <c r="S218" s="59">
        <f t="shared" si="45"/>
        <v>41.08</v>
      </c>
      <c r="T218" s="58">
        <f t="shared" si="39"/>
        <v>3.4285714285714279</v>
      </c>
      <c r="U218" s="58">
        <f t="shared" si="46"/>
        <v>0.35443037974683556</v>
      </c>
      <c r="V218" s="58">
        <f t="shared" si="47"/>
        <v>0.50943396226415094</v>
      </c>
      <c r="W218" s="50">
        <v>0.76</v>
      </c>
      <c r="X218" s="50" t="s">
        <v>2716</v>
      </c>
      <c r="Y218" s="50" t="s">
        <v>2746</v>
      </c>
    </row>
    <row r="219" spans="1:25" s="50" customFormat="1" x14ac:dyDescent="0.25">
      <c r="A219" s="50" t="s">
        <v>578</v>
      </c>
      <c r="B219" s="50" t="s">
        <v>2222</v>
      </c>
      <c r="C219" s="50" t="s">
        <v>2958</v>
      </c>
      <c r="D219" s="50">
        <v>2.1</v>
      </c>
      <c r="E219" s="50" t="s">
        <v>2385</v>
      </c>
      <c r="F219" s="50" t="s">
        <v>191</v>
      </c>
      <c r="G219" s="50" t="s">
        <v>314</v>
      </c>
      <c r="I219" s="50">
        <v>4</v>
      </c>
      <c r="J219" s="50">
        <v>0.74</v>
      </c>
      <c r="K219" s="51">
        <v>0.72</v>
      </c>
      <c r="L219" s="50">
        <v>61</v>
      </c>
      <c r="M219" s="50">
        <v>100</v>
      </c>
      <c r="N219" s="58">
        <f t="shared" si="40"/>
        <v>0.80520870495897245</v>
      </c>
      <c r="O219" s="58">
        <f t="shared" si="41"/>
        <v>0.63905325443786987</v>
      </c>
      <c r="P219" s="59">
        <f t="shared" si="42"/>
        <v>45.14</v>
      </c>
      <c r="Q219" s="59">
        <f t="shared" si="43"/>
        <v>10.920000000000002</v>
      </c>
      <c r="R219" s="59">
        <f t="shared" si="44"/>
        <v>15.86</v>
      </c>
      <c r="S219" s="59">
        <f t="shared" si="45"/>
        <v>28.08</v>
      </c>
      <c r="T219" s="58">
        <f t="shared" si="39"/>
        <v>2.6428571428571428</v>
      </c>
      <c r="U219" s="58">
        <f t="shared" si="46"/>
        <v>0.36111111111111116</v>
      </c>
      <c r="V219" s="51">
        <f t="shared" si="47"/>
        <v>0.61</v>
      </c>
      <c r="W219" s="50">
        <v>0.73</v>
      </c>
      <c r="X219" s="50" t="s">
        <v>2716</v>
      </c>
      <c r="Y219" s="50" t="s">
        <v>2725</v>
      </c>
    </row>
    <row r="220" spans="1:25" s="50" customFormat="1" x14ac:dyDescent="0.25">
      <c r="A220" s="50" t="s">
        <v>578</v>
      </c>
      <c r="B220" s="50" t="s">
        <v>2222</v>
      </c>
      <c r="C220" s="50" t="s">
        <v>2958</v>
      </c>
      <c r="D220" s="50">
        <v>2.1</v>
      </c>
      <c r="E220" s="50" t="s">
        <v>2389</v>
      </c>
      <c r="F220" s="50" t="s">
        <v>191</v>
      </c>
      <c r="G220" s="50" t="s">
        <v>314</v>
      </c>
      <c r="I220" s="50">
        <v>4</v>
      </c>
      <c r="J220" s="50">
        <v>0.75</v>
      </c>
      <c r="K220" s="51">
        <v>0.84</v>
      </c>
      <c r="L220" s="50">
        <v>68</v>
      </c>
      <c r="M220" s="50">
        <v>100</v>
      </c>
      <c r="N220" s="58">
        <f t="shared" si="40"/>
        <v>0.90876692801140402</v>
      </c>
      <c r="O220" s="58">
        <f t="shared" si="41"/>
        <v>0.61257976298997274</v>
      </c>
      <c r="P220" s="59">
        <f t="shared" si="42"/>
        <v>51</v>
      </c>
      <c r="Q220" s="59">
        <f t="shared" si="43"/>
        <v>5.120000000000001</v>
      </c>
      <c r="R220" s="59">
        <f t="shared" si="44"/>
        <v>17</v>
      </c>
      <c r="S220" s="59">
        <f t="shared" si="45"/>
        <v>26.88</v>
      </c>
      <c r="T220" s="58">
        <f t="shared" si="39"/>
        <v>4.6874999999999991</v>
      </c>
      <c r="U220" s="58">
        <f t="shared" si="46"/>
        <v>0.29761904761904762</v>
      </c>
      <c r="V220" s="51">
        <f t="shared" si="47"/>
        <v>0.68</v>
      </c>
      <c r="W220" s="50">
        <v>0.8</v>
      </c>
      <c r="X220" s="50" t="s">
        <v>2716</v>
      </c>
      <c r="Y220" s="50" t="s">
        <v>2740</v>
      </c>
    </row>
    <row r="221" spans="1:25" s="50" customFormat="1" x14ac:dyDescent="0.25">
      <c r="A221" s="50" t="s">
        <v>578</v>
      </c>
      <c r="B221" s="50" t="s">
        <v>2222</v>
      </c>
      <c r="C221" s="50" t="s">
        <v>2961</v>
      </c>
      <c r="D221" s="50">
        <v>2.1</v>
      </c>
      <c r="E221" s="50" t="s">
        <v>2389</v>
      </c>
      <c r="F221" s="50" t="s">
        <v>192</v>
      </c>
      <c r="G221" s="50" t="s">
        <v>314</v>
      </c>
      <c r="I221" s="50">
        <v>4</v>
      </c>
      <c r="J221" s="50">
        <v>0.76</v>
      </c>
      <c r="K221" s="51">
        <v>0.67</v>
      </c>
      <c r="L221" s="50">
        <v>70</v>
      </c>
      <c r="M221" s="50">
        <v>106</v>
      </c>
      <c r="N221" s="58">
        <f t="shared" si="40"/>
        <v>0.81745543945912724</v>
      </c>
      <c r="O221" s="58">
        <f t="shared" si="41"/>
        <v>0.58944281524926689</v>
      </c>
      <c r="P221" s="59">
        <f t="shared" si="42"/>
        <v>53.2</v>
      </c>
      <c r="Q221" s="59">
        <f t="shared" si="43"/>
        <v>11.879999999999999</v>
      </c>
      <c r="R221" s="59">
        <f t="shared" si="44"/>
        <v>16.799999999999997</v>
      </c>
      <c r="S221" s="59">
        <f t="shared" si="45"/>
        <v>24.12</v>
      </c>
      <c r="T221" s="58">
        <f t="shared" si="39"/>
        <v>2.3030303030303032</v>
      </c>
      <c r="U221" s="58">
        <f t="shared" si="46"/>
        <v>0.35820895522388052</v>
      </c>
      <c r="V221" s="58">
        <f t="shared" si="47"/>
        <v>0.660377358490566</v>
      </c>
      <c r="W221" s="50">
        <v>0.71</v>
      </c>
      <c r="X221" s="50" t="s">
        <v>2714</v>
      </c>
      <c r="Y221" s="50" t="s">
        <v>2760</v>
      </c>
    </row>
    <row r="222" spans="1:25" s="50" customFormat="1" x14ac:dyDescent="0.25">
      <c r="A222" s="50" t="s">
        <v>578</v>
      </c>
      <c r="B222" s="50" t="s">
        <v>2222</v>
      </c>
      <c r="C222" s="50" t="s">
        <v>2962</v>
      </c>
      <c r="D222" s="50">
        <v>2.1</v>
      </c>
      <c r="E222" s="50" t="s">
        <v>2389</v>
      </c>
      <c r="F222" s="50" t="s">
        <v>192</v>
      </c>
      <c r="G222" s="50" t="s">
        <v>314</v>
      </c>
      <c r="I222" s="50">
        <v>4</v>
      </c>
      <c r="J222" s="50">
        <v>0.76</v>
      </c>
      <c r="K222" s="51">
        <v>0.64</v>
      </c>
      <c r="L222" s="50">
        <v>67</v>
      </c>
      <c r="M222" s="50">
        <v>106</v>
      </c>
      <c r="N222" s="58">
        <f t="shared" si="40"/>
        <v>0.78386699507389157</v>
      </c>
      <c r="O222" s="58">
        <f t="shared" si="41"/>
        <v>0.60818713450292405</v>
      </c>
      <c r="P222" s="59">
        <f t="shared" si="42"/>
        <v>50.92</v>
      </c>
      <c r="Q222" s="59">
        <f t="shared" si="43"/>
        <v>14.04</v>
      </c>
      <c r="R222" s="59">
        <f t="shared" si="44"/>
        <v>16.079999999999998</v>
      </c>
      <c r="S222" s="59">
        <f t="shared" si="45"/>
        <v>24.96</v>
      </c>
      <c r="T222" s="58">
        <f t="shared" si="39"/>
        <v>2.1111111111111112</v>
      </c>
      <c r="U222" s="58">
        <f t="shared" si="46"/>
        <v>0.37499999999999994</v>
      </c>
      <c r="V222" s="58">
        <f t="shared" si="47"/>
        <v>0.63207547169811318</v>
      </c>
      <c r="W222" s="50">
        <v>0.7</v>
      </c>
      <c r="X222" s="50" t="s">
        <v>2716</v>
      </c>
      <c r="Y222" s="50" t="s">
        <v>2408</v>
      </c>
    </row>
    <row r="223" spans="1:25" s="50" customFormat="1" x14ac:dyDescent="0.25">
      <c r="A223" s="50" t="s">
        <v>578</v>
      </c>
      <c r="B223" s="50" t="s">
        <v>2222</v>
      </c>
      <c r="C223" s="50" t="s">
        <v>2962</v>
      </c>
      <c r="D223" s="50">
        <v>2.1</v>
      </c>
      <c r="E223" s="50" t="s">
        <v>2385</v>
      </c>
      <c r="F223" s="50" t="s">
        <v>192</v>
      </c>
      <c r="G223" s="50" t="s">
        <v>314</v>
      </c>
      <c r="I223" s="50">
        <v>5</v>
      </c>
      <c r="J223" s="50">
        <v>0.8</v>
      </c>
      <c r="K223" s="51">
        <v>0.78</v>
      </c>
      <c r="L223" s="50">
        <v>46</v>
      </c>
      <c r="M223" s="50">
        <v>106</v>
      </c>
      <c r="N223" s="58">
        <f t="shared" si="40"/>
        <v>0.7360000000000001</v>
      </c>
      <c r="O223" s="58">
        <f t="shared" si="41"/>
        <v>0.83571428571428574</v>
      </c>
      <c r="P223" s="59">
        <f t="shared" si="42"/>
        <v>36.800000000000004</v>
      </c>
      <c r="Q223" s="59">
        <f t="shared" si="43"/>
        <v>13.199999999999996</v>
      </c>
      <c r="R223" s="59">
        <f t="shared" si="44"/>
        <v>9.1999999999999957</v>
      </c>
      <c r="S223" s="59">
        <f t="shared" si="45"/>
        <v>46.800000000000004</v>
      </c>
      <c r="T223" s="58">
        <f t="shared" si="39"/>
        <v>3.636363636363638</v>
      </c>
      <c r="U223" s="58">
        <f t="shared" si="46"/>
        <v>0.25641025641025628</v>
      </c>
      <c r="V223" s="58">
        <f t="shared" si="47"/>
        <v>0.43396226415094341</v>
      </c>
      <c r="W223" s="50">
        <v>0.79</v>
      </c>
      <c r="X223" s="50" t="s">
        <v>2716</v>
      </c>
      <c r="Y223" s="50" t="s">
        <v>2618</v>
      </c>
    </row>
    <row r="224" spans="1:25" s="50" customFormat="1" x14ac:dyDescent="0.25">
      <c r="A224" s="50" t="s">
        <v>578</v>
      </c>
      <c r="B224" s="50" t="s">
        <v>2222</v>
      </c>
      <c r="C224" s="50" t="s">
        <v>2957</v>
      </c>
      <c r="D224" s="50">
        <v>2.1</v>
      </c>
      <c r="E224" s="50" t="s">
        <v>2385</v>
      </c>
      <c r="F224" s="50" t="s">
        <v>191</v>
      </c>
      <c r="G224" s="50" t="s">
        <v>314</v>
      </c>
      <c r="I224" s="50">
        <v>3</v>
      </c>
      <c r="J224" s="50">
        <v>0.85</v>
      </c>
      <c r="K224" s="51">
        <v>0.63</v>
      </c>
      <c r="L224" s="50">
        <v>73</v>
      </c>
      <c r="M224" s="50">
        <v>100</v>
      </c>
      <c r="N224" s="58">
        <f t="shared" si="40"/>
        <v>0.86132704053303721</v>
      </c>
      <c r="O224" s="58">
        <f t="shared" si="41"/>
        <v>0.60836909871244627</v>
      </c>
      <c r="P224" s="59">
        <f t="shared" si="42"/>
        <v>62.05</v>
      </c>
      <c r="Q224" s="59">
        <f t="shared" si="43"/>
        <v>9.9899999999999984</v>
      </c>
      <c r="R224" s="59">
        <f t="shared" si="44"/>
        <v>10.950000000000003</v>
      </c>
      <c r="S224" s="59">
        <f t="shared" si="45"/>
        <v>17.010000000000002</v>
      </c>
      <c r="T224" s="58">
        <f t="shared" si="39"/>
        <v>2.2972972972972978</v>
      </c>
      <c r="U224" s="58">
        <f t="shared" si="46"/>
        <v>0.23809523809523817</v>
      </c>
      <c r="V224" s="51">
        <f t="shared" si="47"/>
        <v>0.73</v>
      </c>
      <c r="W224" s="50">
        <v>0.74</v>
      </c>
      <c r="X224" s="50" t="s">
        <v>2714</v>
      </c>
      <c r="Y224" s="50" t="s">
        <v>2715</v>
      </c>
    </row>
    <row r="225" spans="1:25" s="50" customFormat="1" x14ac:dyDescent="0.25">
      <c r="A225" s="50" t="s">
        <v>578</v>
      </c>
      <c r="B225" s="50" t="s">
        <v>2222</v>
      </c>
      <c r="C225" s="50" t="s">
        <v>2958</v>
      </c>
      <c r="D225" s="50">
        <v>2.1</v>
      </c>
      <c r="E225" s="50" t="s">
        <v>2385</v>
      </c>
      <c r="F225" s="50" t="s">
        <v>191</v>
      </c>
      <c r="G225" s="50" t="s">
        <v>314</v>
      </c>
      <c r="I225" s="50">
        <v>3</v>
      </c>
      <c r="J225" s="50">
        <v>0.85</v>
      </c>
      <c r="K225" s="51">
        <v>0.49</v>
      </c>
      <c r="L225" s="50">
        <v>61</v>
      </c>
      <c r="M225" s="50">
        <v>100</v>
      </c>
      <c r="N225" s="58">
        <f t="shared" si="40"/>
        <v>0.72274881516587675</v>
      </c>
      <c r="O225" s="58">
        <f t="shared" si="41"/>
        <v>0.67622080679405527</v>
      </c>
      <c r="P225" s="59">
        <f t="shared" si="42"/>
        <v>51.85</v>
      </c>
      <c r="Q225" s="59">
        <f t="shared" si="43"/>
        <v>19.89</v>
      </c>
      <c r="R225" s="59">
        <f t="shared" si="44"/>
        <v>9.1499999999999986</v>
      </c>
      <c r="S225" s="59">
        <f t="shared" si="45"/>
        <v>19.11</v>
      </c>
      <c r="T225" s="58">
        <f t="shared" si="39"/>
        <v>1.6666666666666665</v>
      </c>
      <c r="U225" s="58">
        <f t="shared" si="46"/>
        <v>0.30612244897959179</v>
      </c>
      <c r="V225" s="51">
        <f t="shared" si="47"/>
        <v>0.61</v>
      </c>
      <c r="W225" s="50">
        <v>0.67</v>
      </c>
      <c r="X225" s="50" t="s">
        <v>2714</v>
      </c>
      <c r="Y225" s="50" t="s">
        <v>2720</v>
      </c>
    </row>
    <row r="226" spans="1:25" s="50" customFormat="1" x14ac:dyDescent="0.25">
      <c r="A226" s="50" t="s">
        <v>578</v>
      </c>
      <c r="B226" s="50" t="s">
        <v>2222</v>
      </c>
      <c r="C226" s="50" t="s">
        <v>2958</v>
      </c>
      <c r="D226" s="50">
        <v>2.1</v>
      </c>
      <c r="E226" s="50" t="s">
        <v>2389</v>
      </c>
      <c r="F226" s="50" t="s">
        <v>191</v>
      </c>
      <c r="G226" s="50" t="s">
        <v>314</v>
      </c>
      <c r="I226" s="50">
        <v>3</v>
      </c>
      <c r="J226" s="50">
        <v>0.85</v>
      </c>
      <c r="K226" s="51">
        <v>0.56000000000000005</v>
      </c>
      <c r="L226" s="50">
        <v>68</v>
      </c>
      <c r="M226" s="50">
        <v>100</v>
      </c>
      <c r="N226" s="58">
        <f t="shared" si="40"/>
        <v>0.80411797440178079</v>
      </c>
      <c r="O226" s="58">
        <f t="shared" si="41"/>
        <v>0.63726884779516357</v>
      </c>
      <c r="P226" s="59">
        <f t="shared" si="42"/>
        <v>57.8</v>
      </c>
      <c r="Q226" s="59">
        <f t="shared" si="43"/>
        <v>14.079999999999998</v>
      </c>
      <c r="R226" s="59">
        <f t="shared" si="44"/>
        <v>10.200000000000003</v>
      </c>
      <c r="S226" s="59">
        <f t="shared" si="45"/>
        <v>17.920000000000002</v>
      </c>
      <c r="T226" s="58">
        <f t="shared" si="39"/>
        <v>1.9318181818181821</v>
      </c>
      <c r="U226" s="58">
        <f t="shared" si="46"/>
        <v>0.2678571428571429</v>
      </c>
      <c r="V226" s="51">
        <f t="shared" si="47"/>
        <v>0.68</v>
      </c>
      <c r="W226" s="50">
        <v>0.71</v>
      </c>
      <c r="X226" s="50" t="s">
        <v>2714</v>
      </c>
      <c r="Y226" s="50" t="s">
        <v>2739</v>
      </c>
    </row>
    <row r="227" spans="1:25" s="50" customFormat="1" x14ac:dyDescent="0.25">
      <c r="A227" s="50" t="s">
        <v>578</v>
      </c>
      <c r="B227" s="50" t="s">
        <v>2222</v>
      </c>
      <c r="C227" s="50" t="s">
        <v>2961</v>
      </c>
      <c r="D227" s="50">
        <v>2.1</v>
      </c>
      <c r="E227" s="50" t="s">
        <v>2385</v>
      </c>
      <c r="F227" s="50" t="s">
        <v>192</v>
      </c>
      <c r="G227" s="50" t="s">
        <v>314</v>
      </c>
      <c r="I227" s="50">
        <v>4</v>
      </c>
      <c r="J227" s="50">
        <v>0.85</v>
      </c>
      <c r="K227" s="51">
        <v>0.63</v>
      </c>
      <c r="L227" s="50">
        <v>54</v>
      </c>
      <c r="M227" s="50">
        <v>106</v>
      </c>
      <c r="N227" s="58">
        <f t="shared" si="40"/>
        <v>0.70463616825299358</v>
      </c>
      <c r="O227" s="58">
        <f t="shared" si="41"/>
        <v>0.80176211453744495</v>
      </c>
      <c r="P227" s="59">
        <f t="shared" si="42"/>
        <v>45.9</v>
      </c>
      <c r="Q227" s="59">
        <f t="shared" si="43"/>
        <v>19.240000000000002</v>
      </c>
      <c r="R227" s="59">
        <f t="shared" si="44"/>
        <v>8.1000000000000014</v>
      </c>
      <c r="S227" s="59">
        <f t="shared" si="45"/>
        <v>32.76</v>
      </c>
      <c r="T227" s="58">
        <f t="shared" si="39"/>
        <v>2.2972972972972969</v>
      </c>
      <c r="U227" s="58">
        <f t="shared" si="46"/>
        <v>0.23809523809523814</v>
      </c>
      <c r="V227" s="58">
        <f t="shared" si="47"/>
        <v>0.50943396226415094</v>
      </c>
      <c r="W227" s="50">
        <v>0.74</v>
      </c>
      <c r="X227" s="50" t="s">
        <v>2716</v>
      </c>
      <c r="Y227" s="50" t="s">
        <v>2745</v>
      </c>
    </row>
    <row r="228" spans="1:25" s="50" customFormat="1" x14ac:dyDescent="0.25">
      <c r="A228" s="50" t="s">
        <v>578</v>
      </c>
      <c r="B228" s="50" t="s">
        <v>2222</v>
      </c>
      <c r="C228" s="50" t="s">
        <v>2957</v>
      </c>
      <c r="D228" s="50">
        <v>2.1</v>
      </c>
      <c r="E228" s="50" t="s">
        <v>2389</v>
      </c>
      <c r="F228" s="50" t="s">
        <v>191</v>
      </c>
      <c r="G228" s="50" t="s">
        <v>314</v>
      </c>
      <c r="I228" s="50">
        <v>3</v>
      </c>
      <c r="J228" s="50">
        <v>0.86</v>
      </c>
      <c r="K228" s="51">
        <v>0.71</v>
      </c>
      <c r="L228" s="50">
        <v>76</v>
      </c>
      <c r="M228" s="50">
        <v>100</v>
      </c>
      <c r="N228" s="58">
        <f t="shared" si="40"/>
        <v>0.90376106194690276</v>
      </c>
      <c r="O228" s="58">
        <f t="shared" si="41"/>
        <v>0.61560693641618491</v>
      </c>
      <c r="P228" s="59">
        <f t="shared" si="42"/>
        <v>65.36</v>
      </c>
      <c r="Q228" s="59">
        <f t="shared" si="43"/>
        <v>6.9600000000000009</v>
      </c>
      <c r="R228" s="59">
        <f t="shared" si="44"/>
        <v>10.64</v>
      </c>
      <c r="S228" s="59">
        <f t="shared" si="45"/>
        <v>17.04</v>
      </c>
      <c r="T228" s="58">
        <f t="shared" ref="T228:T249" si="48">J228/(Q228/(Q228+S228))</f>
        <v>2.9655172413793101</v>
      </c>
      <c r="U228" s="58">
        <f t="shared" si="46"/>
        <v>0.19718309859154931</v>
      </c>
      <c r="V228" s="51">
        <f t="shared" si="47"/>
        <v>0.76</v>
      </c>
      <c r="W228" s="50">
        <v>0.78</v>
      </c>
      <c r="X228" s="50" t="s">
        <v>2714</v>
      </c>
      <c r="Y228" s="50" t="s">
        <v>2733</v>
      </c>
    </row>
    <row r="229" spans="1:25" s="50" customFormat="1" x14ac:dyDescent="0.25">
      <c r="A229" s="50" t="s">
        <v>578</v>
      </c>
      <c r="B229" s="50" t="s">
        <v>2222</v>
      </c>
      <c r="C229" s="50" t="s">
        <v>2961</v>
      </c>
      <c r="D229" s="50">
        <v>2.1</v>
      </c>
      <c r="E229" s="50" t="s">
        <v>2389</v>
      </c>
      <c r="F229" s="50" t="s">
        <v>192</v>
      </c>
      <c r="G229" s="50" t="s">
        <v>314</v>
      </c>
      <c r="I229" s="50">
        <v>3</v>
      </c>
      <c r="J229" s="50">
        <v>0.86</v>
      </c>
      <c r="K229" s="51">
        <v>0.5</v>
      </c>
      <c r="L229" s="50">
        <v>70</v>
      </c>
      <c r="M229" s="50">
        <v>106</v>
      </c>
      <c r="N229" s="58">
        <f t="shared" si="40"/>
        <v>0.76982097186700771</v>
      </c>
      <c r="O229" s="58">
        <f t="shared" si="41"/>
        <v>0.64748201438848907</v>
      </c>
      <c r="P229" s="59">
        <f t="shared" si="42"/>
        <v>60.199999999999996</v>
      </c>
      <c r="Q229" s="59">
        <f t="shared" si="43"/>
        <v>18</v>
      </c>
      <c r="R229" s="59">
        <f t="shared" si="44"/>
        <v>9.8000000000000043</v>
      </c>
      <c r="S229" s="59">
        <f t="shared" si="45"/>
        <v>18</v>
      </c>
      <c r="T229" s="58">
        <f t="shared" si="48"/>
        <v>1.72</v>
      </c>
      <c r="U229" s="58">
        <f t="shared" si="46"/>
        <v>0.28000000000000014</v>
      </c>
      <c r="V229" s="58">
        <f t="shared" si="47"/>
        <v>0.660377358490566</v>
      </c>
      <c r="W229" s="50">
        <v>0.68</v>
      </c>
      <c r="X229" s="50" t="s">
        <v>2714</v>
      </c>
      <c r="Y229" s="50" t="s">
        <v>2759</v>
      </c>
    </row>
    <row r="230" spans="1:25" s="50" customFormat="1" x14ac:dyDescent="0.25">
      <c r="A230" s="50" t="s">
        <v>578</v>
      </c>
      <c r="B230" s="50" t="s">
        <v>2222</v>
      </c>
      <c r="C230" s="50" t="s">
        <v>2961</v>
      </c>
      <c r="D230" s="50">
        <v>2.1</v>
      </c>
      <c r="E230" s="50" t="s">
        <v>2385</v>
      </c>
      <c r="F230" s="50" t="s">
        <v>192</v>
      </c>
      <c r="G230" s="50" t="s">
        <v>314</v>
      </c>
      <c r="I230" s="50">
        <v>3</v>
      </c>
      <c r="J230" s="50">
        <v>0.87</v>
      </c>
      <c r="K230" s="51">
        <v>0.4</v>
      </c>
      <c r="L230" s="50">
        <v>54</v>
      </c>
      <c r="M230" s="50">
        <v>106</v>
      </c>
      <c r="N230" s="58">
        <f t="shared" si="40"/>
        <v>0.60092095165003834</v>
      </c>
      <c r="O230" s="58">
        <f t="shared" si="41"/>
        <v>0.74766355140186913</v>
      </c>
      <c r="P230" s="59">
        <f t="shared" si="42"/>
        <v>46.98</v>
      </c>
      <c r="Q230" s="59">
        <f t="shared" si="43"/>
        <v>31.2</v>
      </c>
      <c r="R230" s="59">
        <f t="shared" si="44"/>
        <v>7.0200000000000031</v>
      </c>
      <c r="S230" s="59">
        <f t="shared" si="45"/>
        <v>20.8</v>
      </c>
      <c r="T230" s="58">
        <f t="shared" si="48"/>
        <v>1.45</v>
      </c>
      <c r="U230" s="58">
        <f t="shared" si="46"/>
        <v>0.32500000000000012</v>
      </c>
      <c r="V230" s="58">
        <f t="shared" si="47"/>
        <v>0.50943396226415094</v>
      </c>
      <c r="W230" s="50">
        <v>0.64</v>
      </c>
      <c r="X230" s="50" t="s">
        <v>2716</v>
      </c>
      <c r="Y230" s="50" t="s">
        <v>2744</v>
      </c>
    </row>
    <row r="231" spans="1:25" s="50" customFormat="1" x14ac:dyDescent="0.25">
      <c r="A231" s="50" t="s">
        <v>578</v>
      </c>
      <c r="B231" s="50" t="s">
        <v>2222</v>
      </c>
      <c r="C231" s="50" t="s">
        <v>2962</v>
      </c>
      <c r="D231" s="50">
        <v>2.1</v>
      </c>
      <c r="E231" s="50" t="s">
        <v>2389</v>
      </c>
      <c r="F231" s="50" t="s">
        <v>192</v>
      </c>
      <c r="G231" s="50" t="s">
        <v>314</v>
      </c>
      <c r="I231" s="50">
        <v>3</v>
      </c>
      <c r="J231" s="50">
        <v>0.87</v>
      </c>
      <c r="K231" s="51">
        <v>0.48</v>
      </c>
      <c r="L231" s="50">
        <v>67</v>
      </c>
      <c r="M231" s="50">
        <v>106</v>
      </c>
      <c r="N231" s="58">
        <f t="shared" si="40"/>
        <v>0.7418862161130203</v>
      </c>
      <c r="O231" s="58">
        <f t="shared" si="41"/>
        <v>0.68246445497630326</v>
      </c>
      <c r="P231" s="59">
        <f t="shared" si="42"/>
        <v>58.29</v>
      </c>
      <c r="Q231" s="59">
        <f t="shared" si="43"/>
        <v>20.28</v>
      </c>
      <c r="R231" s="59">
        <f t="shared" si="44"/>
        <v>8.7100000000000009</v>
      </c>
      <c r="S231" s="59">
        <f t="shared" si="45"/>
        <v>18.72</v>
      </c>
      <c r="T231" s="58">
        <f t="shared" si="48"/>
        <v>1.6730769230769229</v>
      </c>
      <c r="U231" s="58">
        <f t="shared" si="46"/>
        <v>0.27083333333333337</v>
      </c>
      <c r="V231" s="58">
        <f t="shared" si="47"/>
        <v>0.63207547169811318</v>
      </c>
      <c r="W231" s="50">
        <v>0.68</v>
      </c>
      <c r="X231" s="50" t="s">
        <v>2714</v>
      </c>
      <c r="Y231" s="50" t="s">
        <v>2759</v>
      </c>
    </row>
    <row r="232" spans="1:25" s="50" customFormat="1" x14ac:dyDescent="0.25">
      <c r="A232" s="50" t="s">
        <v>578</v>
      </c>
      <c r="B232" s="50" t="s">
        <v>2222</v>
      </c>
      <c r="C232" s="50" t="s">
        <v>2962</v>
      </c>
      <c r="D232" s="50">
        <v>2.1</v>
      </c>
      <c r="E232" s="50" t="s">
        <v>2385</v>
      </c>
      <c r="F232" s="50" t="s">
        <v>192</v>
      </c>
      <c r="G232" s="50" t="s">
        <v>314</v>
      </c>
      <c r="I232" s="50">
        <v>4</v>
      </c>
      <c r="J232" s="50">
        <v>0.89</v>
      </c>
      <c r="K232" s="51">
        <v>0.6</v>
      </c>
      <c r="L232" s="50">
        <v>46</v>
      </c>
      <c r="M232" s="50">
        <v>106</v>
      </c>
      <c r="N232" s="58">
        <f t="shared" si="40"/>
        <v>0.63042808746535262</v>
      </c>
      <c r="O232" s="58">
        <f t="shared" si="41"/>
        <v>0.87676570871894788</v>
      </c>
      <c r="P232" s="59">
        <f t="shared" si="42"/>
        <v>40.94</v>
      </c>
      <c r="Q232" s="59">
        <f t="shared" si="43"/>
        <v>24</v>
      </c>
      <c r="R232" s="59">
        <f t="shared" si="44"/>
        <v>5.0600000000000023</v>
      </c>
      <c r="S232" s="59">
        <f t="shared" si="45"/>
        <v>36</v>
      </c>
      <c r="T232" s="58">
        <f t="shared" si="48"/>
        <v>2.2250000000000001</v>
      </c>
      <c r="U232" s="58">
        <f t="shared" si="46"/>
        <v>0.18333333333333343</v>
      </c>
      <c r="V232" s="58">
        <f t="shared" si="47"/>
        <v>0.43396226415094341</v>
      </c>
      <c r="W232" s="50">
        <v>0.75</v>
      </c>
      <c r="X232" s="50" t="s">
        <v>2716</v>
      </c>
      <c r="Y232" s="50" t="s">
        <v>2745</v>
      </c>
    </row>
    <row r="233" spans="1:25" s="50" customFormat="1" x14ac:dyDescent="0.25">
      <c r="A233" s="50" t="s">
        <v>578</v>
      </c>
      <c r="B233" s="50" t="s">
        <v>2222</v>
      </c>
      <c r="C233" s="50" t="s">
        <v>2962</v>
      </c>
      <c r="D233" s="50">
        <v>2.1</v>
      </c>
      <c r="E233" s="50" t="s">
        <v>2385</v>
      </c>
      <c r="F233" s="50" t="s">
        <v>192</v>
      </c>
      <c r="G233" s="50" t="s">
        <v>314</v>
      </c>
      <c r="I233" s="50">
        <v>3</v>
      </c>
      <c r="J233" s="50">
        <v>0.91</v>
      </c>
      <c r="K233" s="51">
        <v>0.4</v>
      </c>
      <c r="L233" s="50">
        <v>46</v>
      </c>
      <c r="M233" s="50">
        <v>106</v>
      </c>
      <c r="N233" s="58">
        <f t="shared" si="40"/>
        <v>0.53763164654508089</v>
      </c>
      <c r="O233" s="58">
        <f t="shared" si="41"/>
        <v>0.85287846481876328</v>
      </c>
      <c r="P233" s="59">
        <f t="shared" si="42"/>
        <v>41.86</v>
      </c>
      <c r="Q233" s="59">
        <f t="shared" si="43"/>
        <v>36</v>
      </c>
      <c r="R233" s="59">
        <f t="shared" si="44"/>
        <v>4.1400000000000006</v>
      </c>
      <c r="S233" s="59">
        <f t="shared" si="45"/>
        <v>24</v>
      </c>
      <c r="T233" s="58">
        <f t="shared" si="48"/>
        <v>1.5166666666666668</v>
      </c>
      <c r="U233" s="58">
        <f t="shared" si="46"/>
        <v>0.22500000000000001</v>
      </c>
      <c r="V233" s="58">
        <f t="shared" si="47"/>
        <v>0.43396226415094341</v>
      </c>
      <c r="W233" s="50">
        <v>0.66</v>
      </c>
      <c r="X233" s="50" t="s">
        <v>2716</v>
      </c>
      <c r="Y233" s="50" t="s">
        <v>2753</v>
      </c>
    </row>
    <row r="234" spans="1:25" s="50" customFormat="1" x14ac:dyDescent="0.25">
      <c r="A234" s="50" t="s">
        <v>578</v>
      </c>
      <c r="B234" s="50" t="s">
        <v>2222</v>
      </c>
      <c r="C234" s="50" t="s">
        <v>2958</v>
      </c>
      <c r="D234" s="50">
        <v>2.1</v>
      </c>
      <c r="E234" s="50" t="s">
        <v>2385</v>
      </c>
      <c r="F234" s="50" t="s">
        <v>191</v>
      </c>
      <c r="G234" s="50" t="s">
        <v>314</v>
      </c>
      <c r="I234" s="50">
        <v>2</v>
      </c>
      <c r="J234" s="50">
        <v>0.93</v>
      </c>
      <c r="K234" s="51">
        <v>0.33</v>
      </c>
      <c r="L234" s="50">
        <v>61</v>
      </c>
      <c r="M234" s="50">
        <v>100</v>
      </c>
      <c r="N234" s="58">
        <f t="shared" ref="N234:N249" si="49">P234/(P234+Q234)</f>
        <v>0.68464880521361338</v>
      </c>
      <c r="O234" s="58">
        <f t="shared" ref="O234:O249" si="50">S234/(S234+R234)</f>
        <v>0.75087514585764314</v>
      </c>
      <c r="P234" s="59">
        <f t="shared" ref="P234:P249" si="51">J234*L234</f>
        <v>56.730000000000004</v>
      </c>
      <c r="Q234" s="59">
        <f t="shared" ref="Q234:Q249" si="52">M234-L234-S234</f>
        <v>26.13</v>
      </c>
      <c r="R234" s="59">
        <f t="shared" ref="R234:R249" si="53">L234-P234</f>
        <v>4.269999999999996</v>
      </c>
      <c r="S234" s="59">
        <f t="shared" ref="S234:S249" si="54">K234*(M234-L234)</f>
        <v>12.870000000000001</v>
      </c>
      <c r="T234" s="58">
        <f t="shared" si="48"/>
        <v>1.3880597014925375</v>
      </c>
      <c r="U234" s="58">
        <f t="shared" ref="U234:U247" si="55">(R234/(R234+P234))/K234</f>
        <v>0.21212121212121193</v>
      </c>
      <c r="V234" s="51">
        <f t="shared" ref="V234:V249" si="56">L234/M234</f>
        <v>0.61</v>
      </c>
      <c r="W234" s="50">
        <v>0.63</v>
      </c>
      <c r="X234" s="50" t="s">
        <v>2714</v>
      </c>
      <c r="Y234" s="50" t="s">
        <v>2724</v>
      </c>
    </row>
    <row r="235" spans="1:25" s="50" customFormat="1" x14ac:dyDescent="0.25">
      <c r="A235" s="50" t="s">
        <v>578</v>
      </c>
      <c r="B235" s="50" t="s">
        <v>2222</v>
      </c>
      <c r="C235" s="50" t="s">
        <v>2958</v>
      </c>
      <c r="D235" s="50">
        <v>2.1</v>
      </c>
      <c r="E235" s="50" t="s">
        <v>2389</v>
      </c>
      <c r="F235" s="50" t="s">
        <v>191</v>
      </c>
      <c r="G235" s="50" t="s">
        <v>314</v>
      </c>
      <c r="I235" s="50">
        <v>2</v>
      </c>
      <c r="J235" s="50">
        <v>0.94</v>
      </c>
      <c r="K235" s="51">
        <v>0.41</v>
      </c>
      <c r="L235" s="50">
        <v>68</v>
      </c>
      <c r="M235" s="50">
        <v>100</v>
      </c>
      <c r="N235" s="58">
        <f t="shared" si="49"/>
        <v>0.77198067632850242</v>
      </c>
      <c r="O235" s="58">
        <f t="shared" si="50"/>
        <v>0.76279069767441843</v>
      </c>
      <c r="P235" s="59">
        <f t="shared" si="51"/>
        <v>63.919999999999995</v>
      </c>
      <c r="Q235" s="59">
        <f t="shared" si="52"/>
        <v>18.880000000000003</v>
      </c>
      <c r="R235" s="59">
        <f t="shared" si="53"/>
        <v>4.0800000000000054</v>
      </c>
      <c r="S235" s="59">
        <f t="shared" si="54"/>
        <v>13.12</v>
      </c>
      <c r="T235" s="58">
        <f t="shared" si="48"/>
        <v>1.5932203389830506</v>
      </c>
      <c r="U235" s="58">
        <f t="shared" si="55"/>
        <v>0.14634146341463436</v>
      </c>
      <c r="V235" s="51">
        <f t="shared" si="56"/>
        <v>0.68</v>
      </c>
      <c r="W235" s="50">
        <v>0.67</v>
      </c>
      <c r="X235" s="50" t="s">
        <v>2714</v>
      </c>
      <c r="Y235" s="50" t="s">
        <v>2738</v>
      </c>
    </row>
    <row r="236" spans="1:25" s="50" customFormat="1" x14ac:dyDescent="0.25">
      <c r="A236" s="50" t="s">
        <v>578</v>
      </c>
      <c r="B236" s="50" t="s">
        <v>2222</v>
      </c>
      <c r="C236" s="50" t="s">
        <v>2957</v>
      </c>
      <c r="D236" s="50">
        <v>2.1</v>
      </c>
      <c r="E236" s="50" t="s">
        <v>2385</v>
      </c>
      <c r="F236" s="50" t="s">
        <v>191</v>
      </c>
      <c r="G236" s="50" t="s">
        <v>314</v>
      </c>
      <c r="I236" s="50">
        <v>2</v>
      </c>
      <c r="J236" s="50">
        <v>0.95</v>
      </c>
      <c r="K236" s="51">
        <v>0.48</v>
      </c>
      <c r="L236" s="50">
        <v>73</v>
      </c>
      <c r="M236" s="50">
        <v>100</v>
      </c>
      <c r="N236" s="58">
        <f t="shared" si="49"/>
        <v>0.83163448854778743</v>
      </c>
      <c r="O236" s="58">
        <f t="shared" si="50"/>
        <v>0.78025285972305802</v>
      </c>
      <c r="P236" s="59">
        <f t="shared" si="51"/>
        <v>69.349999999999994</v>
      </c>
      <c r="Q236" s="59">
        <f t="shared" si="52"/>
        <v>14.040000000000001</v>
      </c>
      <c r="R236" s="59">
        <f t="shared" si="53"/>
        <v>3.6500000000000057</v>
      </c>
      <c r="S236" s="59">
        <f t="shared" si="54"/>
        <v>12.959999999999999</v>
      </c>
      <c r="T236" s="58">
        <f t="shared" si="48"/>
        <v>1.8269230769230769</v>
      </c>
      <c r="U236" s="58">
        <f t="shared" si="55"/>
        <v>0.10416666666666684</v>
      </c>
      <c r="V236" s="51">
        <f t="shared" si="56"/>
        <v>0.73</v>
      </c>
      <c r="W236" s="50">
        <v>0.71</v>
      </c>
      <c r="X236" s="50" t="s">
        <v>2392</v>
      </c>
      <c r="Y236" s="50" t="s">
        <v>2713</v>
      </c>
    </row>
    <row r="237" spans="1:25" s="50" customFormat="1" x14ac:dyDescent="0.25">
      <c r="A237" s="50" t="s">
        <v>578</v>
      </c>
      <c r="B237" s="50" t="s">
        <v>2222</v>
      </c>
      <c r="C237" s="50" t="s">
        <v>2957</v>
      </c>
      <c r="D237" s="50">
        <v>2.1</v>
      </c>
      <c r="E237" s="50" t="s">
        <v>2389</v>
      </c>
      <c r="F237" s="50" t="s">
        <v>191</v>
      </c>
      <c r="G237" s="50" t="s">
        <v>314</v>
      </c>
      <c r="I237" s="50">
        <v>2</v>
      </c>
      <c r="J237" s="50">
        <v>0.95</v>
      </c>
      <c r="K237" s="51">
        <v>0.54</v>
      </c>
      <c r="L237" s="50">
        <v>76</v>
      </c>
      <c r="M237" s="50">
        <v>100</v>
      </c>
      <c r="N237" s="58">
        <f t="shared" si="49"/>
        <v>0.86737145603075438</v>
      </c>
      <c r="O237" s="58">
        <f t="shared" si="50"/>
        <v>0.77326968973747034</v>
      </c>
      <c r="P237" s="59">
        <f t="shared" si="51"/>
        <v>72.2</v>
      </c>
      <c r="Q237" s="59">
        <f t="shared" si="52"/>
        <v>11.04</v>
      </c>
      <c r="R237" s="59">
        <f t="shared" si="53"/>
        <v>3.7999999999999972</v>
      </c>
      <c r="S237" s="59">
        <f t="shared" si="54"/>
        <v>12.96</v>
      </c>
      <c r="T237" s="58">
        <f t="shared" si="48"/>
        <v>2.0652173913043477</v>
      </c>
      <c r="U237" s="58">
        <f t="shared" si="55"/>
        <v>9.2592592592592518E-2</v>
      </c>
      <c r="V237" s="51">
        <f t="shared" si="56"/>
        <v>0.76</v>
      </c>
      <c r="W237" s="50">
        <v>0.75</v>
      </c>
      <c r="X237" s="50" t="s">
        <v>2729</v>
      </c>
      <c r="Y237" s="50" t="s">
        <v>2732</v>
      </c>
    </row>
    <row r="238" spans="1:25" s="50" customFormat="1" x14ac:dyDescent="0.25">
      <c r="A238" s="50" t="s">
        <v>578</v>
      </c>
      <c r="B238" s="50" t="s">
        <v>2222</v>
      </c>
      <c r="C238" s="50" t="s">
        <v>2961</v>
      </c>
      <c r="D238" s="50">
        <v>2.1</v>
      </c>
      <c r="E238" s="50" t="s">
        <v>2385</v>
      </c>
      <c r="F238" s="50" t="s">
        <v>192</v>
      </c>
      <c r="G238" s="50" t="s">
        <v>314</v>
      </c>
      <c r="I238" s="50">
        <v>2</v>
      </c>
      <c r="J238" s="50">
        <v>0.96</v>
      </c>
      <c r="K238" s="51">
        <v>0.25</v>
      </c>
      <c r="L238" s="50">
        <v>54</v>
      </c>
      <c r="M238" s="50">
        <v>106</v>
      </c>
      <c r="N238" s="58">
        <f t="shared" si="49"/>
        <v>0.57067371202113604</v>
      </c>
      <c r="O238" s="58">
        <f t="shared" si="50"/>
        <v>0.85751978891820557</v>
      </c>
      <c r="P238" s="59">
        <f t="shared" si="51"/>
        <v>51.839999999999996</v>
      </c>
      <c r="Q238" s="59">
        <f t="shared" si="52"/>
        <v>39</v>
      </c>
      <c r="R238" s="59">
        <f t="shared" si="53"/>
        <v>2.1600000000000037</v>
      </c>
      <c r="S238" s="59">
        <f t="shared" si="54"/>
        <v>13</v>
      </c>
      <c r="T238" s="58">
        <f t="shared" si="48"/>
        <v>1.28</v>
      </c>
      <c r="U238" s="58">
        <f t="shared" si="55"/>
        <v>0.16000000000000028</v>
      </c>
      <c r="V238" s="58">
        <f t="shared" si="56"/>
        <v>0.50943396226415094</v>
      </c>
      <c r="W238" s="50">
        <v>0.61</v>
      </c>
      <c r="X238" s="50" t="s">
        <v>2714</v>
      </c>
      <c r="Y238" s="50" t="s">
        <v>2742</v>
      </c>
    </row>
    <row r="239" spans="1:25" s="50" customFormat="1" x14ac:dyDescent="0.25">
      <c r="A239" s="50" t="s">
        <v>578</v>
      </c>
      <c r="B239" s="50" t="s">
        <v>2222</v>
      </c>
      <c r="C239" s="50" t="s">
        <v>2961</v>
      </c>
      <c r="D239" s="50">
        <v>2.1</v>
      </c>
      <c r="E239" s="50" t="s">
        <v>2389</v>
      </c>
      <c r="F239" s="50" t="s">
        <v>192</v>
      </c>
      <c r="G239" s="50" t="s">
        <v>314</v>
      </c>
      <c r="I239" s="50">
        <v>2</v>
      </c>
      <c r="J239" s="50">
        <v>0.97</v>
      </c>
      <c r="K239" s="51">
        <v>0.36</v>
      </c>
      <c r="L239" s="50">
        <v>70</v>
      </c>
      <c r="M239" s="50">
        <v>106</v>
      </c>
      <c r="N239" s="58">
        <f t="shared" si="49"/>
        <v>0.7466461403122937</v>
      </c>
      <c r="O239" s="58">
        <f t="shared" si="50"/>
        <v>0.86055776892430225</v>
      </c>
      <c r="P239" s="59">
        <f t="shared" si="51"/>
        <v>67.899999999999991</v>
      </c>
      <c r="Q239" s="59">
        <f t="shared" si="52"/>
        <v>23.04</v>
      </c>
      <c r="R239" s="59">
        <f t="shared" si="53"/>
        <v>2.1000000000000085</v>
      </c>
      <c r="S239" s="59">
        <f t="shared" si="54"/>
        <v>12.959999999999999</v>
      </c>
      <c r="T239" s="58">
        <f t="shared" si="48"/>
        <v>1.515625</v>
      </c>
      <c r="U239" s="58">
        <f t="shared" si="55"/>
        <v>8.3333333333333676E-2</v>
      </c>
      <c r="V239" s="58">
        <f t="shared" si="56"/>
        <v>0.660377358490566</v>
      </c>
      <c r="W239" s="50">
        <v>0.67</v>
      </c>
      <c r="X239" s="50" t="s">
        <v>2714</v>
      </c>
      <c r="Y239" s="50" t="s">
        <v>2758</v>
      </c>
    </row>
    <row r="240" spans="1:25" s="50" customFormat="1" x14ac:dyDescent="0.25">
      <c r="A240" s="50" t="s">
        <v>578</v>
      </c>
      <c r="B240" s="50" t="s">
        <v>2222</v>
      </c>
      <c r="C240" s="50" t="s">
        <v>2958</v>
      </c>
      <c r="D240" s="50">
        <v>2.1</v>
      </c>
      <c r="E240" s="50" t="s">
        <v>2385</v>
      </c>
      <c r="F240" s="50" t="s">
        <v>191</v>
      </c>
      <c r="G240" s="50" t="s">
        <v>314</v>
      </c>
      <c r="I240" s="50">
        <v>1</v>
      </c>
      <c r="J240" s="50">
        <v>0.98</v>
      </c>
      <c r="K240" s="51">
        <v>0.08</v>
      </c>
      <c r="L240" s="50">
        <v>61</v>
      </c>
      <c r="M240" s="50">
        <v>100</v>
      </c>
      <c r="N240" s="58">
        <f t="shared" si="49"/>
        <v>0.62492159732385533</v>
      </c>
      <c r="O240" s="58">
        <f t="shared" si="50"/>
        <v>0.71889400921659008</v>
      </c>
      <c r="P240" s="59">
        <f t="shared" si="51"/>
        <v>59.78</v>
      </c>
      <c r="Q240" s="59">
        <f t="shared" si="52"/>
        <v>35.880000000000003</v>
      </c>
      <c r="R240" s="59">
        <f t="shared" si="53"/>
        <v>1.2199999999999989</v>
      </c>
      <c r="S240" s="59">
        <f t="shared" si="54"/>
        <v>3.12</v>
      </c>
      <c r="T240" s="58">
        <f t="shared" si="48"/>
        <v>1.0652173913043477</v>
      </c>
      <c r="U240" s="58">
        <f t="shared" si="55"/>
        <v>0.24999999999999978</v>
      </c>
      <c r="V240" s="51">
        <f t="shared" si="56"/>
        <v>0.61</v>
      </c>
      <c r="W240" s="50">
        <v>0.53</v>
      </c>
      <c r="X240" s="50" t="s">
        <v>2714</v>
      </c>
      <c r="Y240" s="50" t="s">
        <v>2723</v>
      </c>
    </row>
    <row r="241" spans="1:30" s="50" customFormat="1" x14ac:dyDescent="0.25">
      <c r="A241" s="50" t="s">
        <v>578</v>
      </c>
      <c r="B241" s="50" t="s">
        <v>2222</v>
      </c>
      <c r="C241" s="50" t="s">
        <v>2961</v>
      </c>
      <c r="D241" s="50">
        <v>2.1</v>
      </c>
      <c r="E241" s="50" t="s">
        <v>2385</v>
      </c>
      <c r="F241" s="50" t="s">
        <v>192</v>
      </c>
      <c r="G241" s="50" t="s">
        <v>314</v>
      </c>
      <c r="I241" s="50">
        <v>1</v>
      </c>
      <c r="J241" s="50">
        <v>0.98</v>
      </c>
      <c r="K241" s="51">
        <v>0.15</v>
      </c>
      <c r="L241" s="50">
        <v>54</v>
      </c>
      <c r="M241" s="50">
        <v>106</v>
      </c>
      <c r="N241" s="58">
        <f t="shared" si="49"/>
        <v>0.5448929159802306</v>
      </c>
      <c r="O241" s="58">
        <f t="shared" si="50"/>
        <v>0.87837837837837851</v>
      </c>
      <c r="P241" s="59">
        <f t="shared" si="51"/>
        <v>52.92</v>
      </c>
      <c r="Q241" s="59">
        <f t="shared" si="52"/>
        <v>44.2</v>
      </c>
      <c r="R241" s="59">
        <f t="shared" si="53"/>
        <v>1.0799999999999983</v>
      </c>
      <c r="S241" s="59">
        <f t="shared" si="54"/>
        <v>7.8</v>
      </c>
      <c r="T241" s="58">
        <f t="shared" si="48"/>
        <v>1.1529411764705881</v>
      </c>
      <c r="U241" s="58">
        <f t="shared" si="55"/>
        <v>0.13333333333333314</v>
      </c>
      <c r="V241" s="58">
        <f t="shared" si="56"/>
        <v>0.50943396226415094</v>
      </c>
      <c r="W241" s="50">
        <v>0.56999999999999995</v>
      </c>
      <c r="X241" s="50" t="s">
        <v>2714</v>
      </c>
      <c r="Y241" s="50" t="s">
        <v>2743</v>
      </c>
    </row>
    <row r="242" spans="1:30" s="50" customFormat="1" x14ac:dyDescent="0.25">
      <c r="A242" s="50" t="s">
        <v>578</v>
      </c>
      <c r="B242" s="50" t="s">
        <v>2222</v>
      </c>
      <c r="C242" s="50" t="s">
        <v>2962</v>
      </c>
      <c r="D242" s="50">
        <v>2.1</v>
      </c>
      <c r="E242" s="50" t="s">
        <v>2385</v>
      </c>
      <c r="F242" s="50" t="s">
        <v>192</v>
      </c>
      <c r="G242" s="50" t="s">
        <v>314</v>
      </c>
      <c r="I242" s="50">
        <v>2</v>
      </c>
      <c r="J242" s="50">
        <v>0.98</v>
      </c>
      <c r="K242" s="51">
        <v>0.23</v>
      </c>
      <c r="L242" s="50">
        <v>46</v>
      </c>
      <c r="M242" s="50">
        <v>106</v>
      </c>
      <c r="N242" s="58">
        <f t="shared" si="49"/>
        <v>0.49386503067484661</v>
      </c>
      <c r="O242" s="58">
        <f t="shared" si="50"/>
        <v>0.93749999999999989</v>
      </c>
      <c r="P242" s="59">
        <f t="shared" si="51"/>
        <v>45.08</v>
      </c>
      <c r="Q242" s="59">
        <f t="shared" si="52"/>
        <v>46.2</v>
      </c>
      <c r="R242" s="59">
        <f t="shared" si="53"/>
        <v>0.92000000000000171</v>
      </c>
      <c r="S242" s="59">
        <f t="shared" si="54"/>
        <v>13.8</v>
      </c>
      <c r="T242" s="58">
        <f t="shared" si="48"/>
        <v>1.2727272727272727</v>
      </c>
      <c r="U242" s="58">
        <f t="shared" si="55"/>
        <v>8.6956521739130599E-2</v>
      </c>
      <c r="V242" s="58">
        <f t="shared" si="56"/>
        <v>0.43396226415094341</v>
      </c>
      <c r="W242" s="50">
        <v>0.61</v>
      </c>
      <c r="X242" s="50" t="s">
        <v>2716</v>
      </c>
      <c r="Y242" s="50" t="s">
        <v>2727</v>
      </c>
    </row>
    <row r="243" spans="1:30" s="50" customFormat="1" x14ac:dyDescent="0.25">
      <c r="A243" s="50" t="s">
        <v>578</v>
      </c>
      <c r="B243" s="50" t="s">
        <v>2222</v>
      </c>
      <c r="C243" s="50" t="s">
        <v>2957</v>
      </c>
      <c r="D243" s="50">
        <v>2.1</v>
      </c>
      <c r="E243" s="50" t="s">
        <v>2385</v>
      </c>
      <c r="F243" s="50" t="s">
        <v>191</v>
      </c>
      <c r="G243" s="50" t="s">
        <v>314</v>
      </c>
      <c r="I243" s="50">
        <v>1</v>
      </c>
      <c r="J243" s="50">
        <v>0.99</v>
      </c>
      <c r="K243" s="51">
        <v>0.11</v>
      </c>
      <c r="L243" s="50">
        <v>73</v>
      </c>
      <c r="M243" s="50">
        <v>100</v>
      </c>
      <c r="N243" s="58">
        <f t="shared" si="49"/>
        <v>0.75046728971962617</v>
      </c>
      <c r="O243" s="58">
        <f t="shared" si="50"/>
        <v>0.80270270270270183</v>
      </c>
      <c r="P243" s="59">
        <f t="shared" si="51"/>
        <v>72.27</v>
      </c>
      <c r="Q243" s="59">
        <f t="shared" si="52"/>
        <v>24.03</v>
      </c>
      <c r="R243" s="59">
        <f t="shared" si="53"/>
        <v>0.73000000000000398</v>
      </c>
      <c r="S243" s="59">
        <f t="shared" si="54"/>
        <v>2.97</v>
      </c>
      <c r="T243" s="58">
        <f t="shared" si="48"/>
        <v>1.1123595505617978</v>
      </c>
      <c r="U243" s="58">
        <f t="shared" si="55"/>
        <v>9.0909090909091397E-2</v>
      </c>
      <c r="V243" s="51">
        <f t="shared" si="56"/>
        <v>0.73</v>
      </c>
      <c r="W243" s="50">
        <v>0.55000000000000004</v>
      </c>
      <c r="X243" s="50" t="s">
        <v>2392</v>
      </c>
      <c r="Y243" s="50" t="s">
        <v>2712</v>
      </c>
    </row>
    <row r="244" spans="1:30" s="50" customFormat="1" x14ac:dyDescent="0.25">
      <c r="A244" s="50" t="s">
        <v>578</v>
      </c>
      <c r="B244" s="50" t="s">
        <v>2222</v>
      </c>
      <c r="C244" s="50" t="s">
        <v>2957</v>
      </c>
      <c r="D244" s="50">
        <v>2.1</v>
      </c>
      <c r="E244" s="50" t="s">
        <v>2389</v>
      </c>
      <c r="F244" s="50" t="s">
        <v>191</v>
      </c>
      <c r="G244" s="50" t="s">
        <v>314</v>
      </c>
      <c r="I244" s="50">
        <v>1</v>
      </c>
      <c r="J244" s="50">
        <v>0.99</v>
      </c>
      <c r="K244" s="51">
        <v>0.12</v>
      </c>
      <c r="L244" s="50">
        <v>76</v>
      </c>
      <c r="M244" s="50">
        <v>100</v>
      </c>
      <c r="N244" s="58">
        <f t="shared" si="49"/>
        <v>0.78082191780821908</v>
      </c>
      <c r="O244" s="58">
        <f t="shared" si="50"/>
        <v>0.79120879120879006</v>
      </c>
      <c r="P244" s="59">
        <f t="shared" si="51"/>
        <v>75.239999999999995</v>
      </c>
      <c r="Q244" s="59">
        <f t="shared" si="52"/>
        <v>21.12</v>
      </c>
      <c r="R244" s="59">
        <f t="shared" si="53"/>
        <v>0.76000000000000512</v>
      </c>
      <c r="S244" s="59">
        <f t="shared" si="54"/>
        <v>2.88</v>
      </c>
      <c r="T244" s="58">
        <f t="shared" si="48"/>
        <v>1.125</v>
      </c>
      <c r="U244" s="58">
        <f t="shared" si="55"/>
        <v>8.3333333333333898E-2</v>
      </c>
      <c r="V244" s="51">
        <f t="shared" si="56"/>
        <v>0.76</v>
      </c>
      <c r="W244" s="50">
        <v>0.56000000000000005</v>
      </c>
      <c r="X244" s="50" t="s">
        <v>2729</v>
      </c>
      <c r="Y244" s="50" t="s">
        <v>2731</v>
      </c>
    </row>
    <row r="245" spans="1:30" s="50" customFormat="1" x14ac:dyDescent="0.25">
      <c r="A245" s="50" t="s">
        <v>578</v>
      </c>
      <c r="B245" s="50" t="s">
        <v>2222</v>
      </c>
      <c r="C245" s="50" t="s">
        <v>2958</v>
      </c>
      <c r="D245" s="50">
        <v>2.1</v>
      </c>
      <c r="E245" s="50" t="s">
        <v>2389</v>
      </c>
      <c r="F245" s="50" t="s">
        <v>191</v>
      </c>
      <c r="G245" s="50" t="s">
        <v>314</v>
      </c>
      <c r="I245" s="50">
        <v>1</v>
      </c>
      <c r="J245" s="50">
        <v>0.99</v>
      </c>
      <c r="K245" s="51">
        <v>0.09</v>
      </c>
      <c r="L245" s="50">
        <v>68</v>
      </c>
      <c r="M245" s="50">
        <v>100</v>
      </c>
      <c r="N245" s="58">
        <f t="shared" si="49"/>
        <v>0.69805060141020314</v>
      </c>
      <c r="O245" s="58">
        <f t="shared" si="50"/>
        <v>0.80898876404494224</v>
      </c>
      <c r="P245" s="59">
        <f t="shared" si="51"/>
        <v>67.319999999999993</v>
      </c>
      <c r="Q245" s="59">
        <f t="shared" si="52"/>
        <v>29.12</v>
      </c>
      <c r="R245" s="59">
        <f t="shared" si="53"/>
        <v>0.68000000000000682</v>
      </c>
      <c r="S245" s="59">
        <f t="shared" si="54"/>
        <v>2.88</v>
      </c>
      <c r="T245" s="58">
        <f t="shared" si="48"/>
        <v>1.0879120879120878</v>
      </c>
      <c r="U245" s="58">
        <f t="shared" si="55"/>
        <v>0.11111111111111223</v>
      </c>
      <c r="V245" s="51">
        <f t="shared" si="56"/>
        <v>0.68</v>
      </c>
      <c r="W245" s="50">
        <v>0.54</v>
      </c>
      <c r="X245" s="50" t="s">
        <v>2714</v>
      </c>
      <c r="Y245" s="50" t="s">
        <v>2737</v>
      </c>
    </row>
    <row r="246" spans="1:30" s="50" customFormat="1" x14ac:dyDescent="0.25">
      <c r="A246" s="50" t="s">
        <v>578</v>
      </c>
      <c r="B246" s="50" t="s">
        <v>2222</v>
      </c>
      <c r="C246" s="50" t="s">
        <v>2961</v>
      </c>
      <c r="D246" s="50">
        <v>2.1</v>
      </c>
      <c r="E246" s="50" t="s">
        <v>2389</v>
      </c>
      <c r="F246" s="50" t="s">
        <v>192</v>
      </c>
      <c r="G246" s="50" t="s">
        <v>314</v>
      </c>
      <c r="I246" s="50">
        <v>1</v>
      </c>
      <c r="J246" s="50">
        <v>0.99</v>
      </c>
      <c r="K246" s="51">
        <v>0.22</v>
      </c>
      <c r="L246" s="50">
        <v>70</v>
      </c>
      <c r="M246" s="50">
        <v>106</v>
      </c>
      <c r="N246" s="58">
        <f t="shared" si="49"/>
        <v>0.71164510166358597</v>
      </c>
      <c r="O246" s="58">
        <f t="shared" si="50"/>
        <v>0.91879350348027811</v>
      </c>
      <c r="P246" s="59">
        <f t="shared" si="51"/>
        <v>69.3</v>
      </c>
      <c r="Q246" s="59">
        <f t="shared" si="52"/>
        <v>28.08</v>
      </c>
      <c r="R246" s="59">
        <f t="shared" si="53"/>
        <v>0.70000000000000284</v>
      </c>
      <c r="S246" s="59">
        <f t="shared" si="54"/>
        <v>7.92</v>
      </c>
      <c r="T246" s="58">
        <f t="shared" si="48"/>
        <v>1.2692307692307694</v>
      </c>
      <c r="U246" s="58">
        <f t="shared" si="55"/>
        <v>4.5454545454545636E-2</v>
      </c>
      <c r="V246" s="58">
        <f t="shared" si="56"/>
        <v>0.660377358490566</v>
      </c>
      <c r="W246" s="50">
        <v>0.6</v>
      </c>
      <c r="X246" s="50" t="s">
        <v>2714</v>
      </c>
      <c r="Y246" s="50" t="s">
        <v>2735</v>
      </c>
    </row>
    <row r="247" spans="1:30" s="50" customFormat="1" x14ac:dyDescent="0.25">
      <c r="A247" s="50" t="s">
        <v>578</v>
      </c>
      <c r="B247" s="50" t="s">
        <v>2222</v>
      </c>
      <c r="C247" s="50" t="s">
        <v>2962</v>
      </c>
      <c r="D247" s="50">
        <v>2.1</v>
      </c>
      <c r="E247" s="50" t="s">
        <v>2389</v>
      </c>
      <c r="F247" s="50" t="s">
        <v>192</v>
      </c>
      <c r="G247" s="50" t="s">
        <v>314</v>
      </c>
      <c r="I247" s="50">
        <v>2</v>
      </c>
      <c r="J247" s="50">
        <v>0.99</v>
      </c>
      <c r="K247" s="51">
        <v>0.36</v>
      </c>
      <c r="L247" s="50">
        <v>67</v>
      </c>
      <c r="M247" s="50">
        <v>106</v>
      </c>
      <c r="N247" s="58">
        <f t="shared" si="49"/>
        <v>0.72658560630956293</v>
      </c>
      <c r="O247" s="58">
        <f t="shared" si="50"/>
        <v>0.95445275322909573</v>
      </c>
      <c r="P247" s="59">
        <f t="shared" si="51"/>
        <v>66.33</v>
      </c>
      <c r="Q247" s="59">
        <f t="shared" si="52"/>
        <v>24.96</v>
      </c>
      <c r="R247" s="59">
        <f t="shared" si="53"/>
        <v>0.67000000000000171</v>
      </c>
      <c r="S247" s="59">
        <f t="shared" si="54"/>
        <v>14.04</v>
      </c>
      <c r="T247" s="58">
        <f t="shared" si="48"/>
        <v>1.546875</v>
      </c>
      <c r="U247" s="58">
        <f t="shared" si="55"/>
        <v>2.7777777777777853E-2</v>
      </c>
      <c r="V247" s="58">
        <f t="shared" si="56"/>
        <v>0.63207547169811318</v>
      </c>
      <c r="W247" s="50">
        <v>0.67</v>
      </c>
      <c r="X247" s="50" t="s">
        <v>2714</v>
      </c>
      <c r="Y247" s="50" t="s">
        <v>2768</v>
      </c>
    </row>
    <row r="248" spans="1:30" s="50" customFormat="1" x14ac:dyDescent="0.25">
      <c r="A248" s="50" t="s">
        <v>578</v>
      </c>
      <c r="B248" s="50" t="s">
        <v>2222</v>
      </c>
      <c r="C248" s="50" t="s">
        <v>2962</v>
      </c>
      <c r="D248" s="50">
        <v>2.1</v>
      </c>
      <c r="E248" s="50" t="s">
        <v>2385</v>
      </c>
      <c r="F248" s="50" t="s">
        <v>192</v>
      </c>
      <c r="G248" s="50" t="s">
        <v>314</v>
      </c>
      <c r="I248" s="50">
        <v>1</v>
      </c>
      <c r="J248" s="50">
        <v>1</v>
      </c>
      <c r="K248" s="51">
        <v>0.15</v>
      </c>
      <c r="L248" s="50">
        <v>46</v>
      </c>
      <c r="M248" s="50">
        <v>106</v>
      </c>
      <c r="N248" s="58">
        <f t="shared" si="49"/>
        <v>0.47422680412371132</v>
      </c>
      <c r="O248" s="58">
        <f t="shared" si="50"/>
        <v>1</v>
      </c>
      <c r="P248" s="59">
        <f t="shared" si="51"/>
        <v>46</v>
      </c>
      <c r="Q248" s="59">
        <f t="shared" si="52"/>
        <v>51</v>
      </c>
      <c r="R248" s="59">
        <f t="shared" si="53"/>
        <v>0</v>
      </c>
      <c r="S248" s="59">
        <f t="shared" si="54"/>
        <v>9</v>
      </c>
      <c r="T248" s="58">
        <f t="shared" si="48"/>
        <v>1.1764705882352942</v>
      </c>
      <c r="U248" s="58"/>
      <c r="V248" s="58">
        <f t="shared" si="56"/>
        <v>0.43396226415094341</v>
      </c>
      <c r="W248" s="50">
        <v>0.57999999999999996</v>
      </c>
      <c r="X248" s="50" t="s">
        <v>2714</v>
      </c>
      <c r="Y248" s="50" t="s">
        <v>2752</v>
      </c>
    </row>
    <row r="249" spans="1:30" s="50" customFormat="1" x14ac:dyDescent="0.25">
      <c r="A249" s="50" t="s">
        <v>578</v>
      </c>
      <c r="B249" s="50" t="s">
        <v>2222</v>
      </c>
      <c r="C249" s="50" t="s">
        <v>2962</v>
      </c>
      <c r="D249" s="50">
        <v>2.1</v>
      </c>
      <c r="E249" s="50" t="s">
        <v>2389</v>
      </c>
      <c r="F249" s="50" t="s">
        <v>192</v>
      </c>
      <c r="G249" s="50" t="s">
        <v>314</v>
      </c>
      <c r="I249" s="50">
        <v>1</v>
      </c>
      <c r="J249" s="50">
        <v>1</v>
      </c>
      <c r="K249" s="51">
        <v>0.23</v>
      </c>
      <c r="L249" s="50">
        <v>67</v>
      </c>
      <c r="M249" s="50">
        <v>106</v>
      </c>
      <c r="N249" s="58">
        <f t="shared" si="49"/>
        <v>0.69050809028135629</v>
      </c>
      <c r="O249" s="58">
        <f t="shared" si="50"/>
        <v>1</v>
      </c>
      <c r="P249" s="59">
        <f t="shared" si="51"/>
        <v>67</v>
      </c>
      <c r="Q249" s="59">
        <f t="shared" si="52"/>
        <v>30.03</v>
      </c>
      <c r="R249" s="59">
        <f t="shared" si="53"/>
        <v>0</v>
      </c>
      <c r="S249" s="59">
        <f t="shared" si="54"/>
        <v>8.9700000000000006</v>
      </c>
      <c r="T249" s="58">
        <f t="shared" si="48"/>
        <v>1.2987012987012987</v>
      </c>
      <c r="U249" s="58"/>
      <c r="V249" s="58">
        <f t="shared" si="56"/>
        <v>0.63207547169811318</v>
      </c>
      <c r="W249" s="50">
        <v>0.62</v>
      </c>
      <c r="X249" s="50" t="s">
        <v>2714</v>
      </c>
      <c r="Y249" s="50" t="s">
        <v>2767</v>
      </c>
    </row>
    <row r="250" spans="1:30" s="50" customFormat="1" x14ac:dyDescent="0.25">
      <c r="A250" s="50" t="s">
        <v>578</v>
      </c>
      <c r="B250" s="50" t="s">
        <v>2222</v>
      </c>
      <c r="C250" s="50" t="s">
        <v>2951</v>
      </c>
      <c r="D250" s="50">
        <v>2.1</v>
      </c>
      <c r="F250" s="50" t="s">
        <v>191</v>
      </c>
      <c r="L250" s="59"/>
      <c r="M250" s="50">
        <v>100</v>
      </c>
      <c r="Z250" s="50">
        <v>1</v>
      </c>
      <c r="AB250" s="50">
        <v>0.82</v>
      </c>
      <c r="AD250" s="50">
        <v>0.76</v>
      </c>
    </row>
    <row r="251" spans="1:30" s="50" customFormat="1" x14ac:dyDescent="0.25">
      <c r="A251" s="50" t="s">
        <v>578</v>
      </c>
      <c r="B251" s="50" t="s">
        <v>2222</v>
      </c>
      <c r="C251" s="50" t="s">
        <v>2963</v>
      </c>
      <c r="D251" s="50">
        <v>2.1</v>
      </c>
      <c r="F251" s="50" t="s">
        <v>192</v>
      </c>
      <c r="L251" s="59"/>
      <c r="M251" s="50">
        <v>106</v>
      </c>
      <c r="Z251" s="50">
        <v>1</v>
      </c>
      <c r="AB251" s="50">
        <v>0.84</v>
      </c>
      <c r="AD251" s="50">
        <v>0.78</v>
      </c>
    </row>
    <row r="252" spans="1:30" s="50" customFormat="1" x14ac:dyDescent="0.25">
      <c r="A252" s="50" t="s">
        <v>1808</v>
      </c>
      <c r="B252" s="50" t="s">
        <v>2222</v>
      </c>
      <c r="C252" s="50" t="s">
        <v>2568</v>
      </c>
      <c r="D252" s="50">
        <v>2.2999999999999998</v>
      </c>
      <c r="E252" s="50" t="s">
        <v>188</v>
      </c>
      <c r="F252" s="50" t="s">
        <v>2472</v>
      </c>
      <c r="H252" s="50" t="s">
        <v>2565</v>
      </c>
      <c r="I252" s="50">
        <v>4.17</v>
      </c>
      <c r="J252" s="50">
        <v>0.32</v>
      </c>
      <c r="K252" s="60">
        <v>0.95</v>
      </c>
      <c r="L252" s="54">
        <v>30</v>
      </c>
      <c r="M252" s="50">
        <v>90</v>
      </c>
      <c r="N252" s="58">
        <f t="shared" ref="N252:N259" si="57">P252/(P252+Q252)</f>
        <v>0.76190476190476186</v>
      </c>
      <c r="O252" s="58">
        <f t="shared" ref="O252:O259" si="58">S252/(S252+R252)</f>
        <v>0.73643410852713176</v>
      </c>
      <c r="P252" s="59">
        <f t="shared" ref="P252:P259" si="59">J252*L252</f>
        <v>9.6</v>
      </c>
      <c r="Q252" s="59">
        <f t="shared" ref="Q252:Q259" si="60">M252-L252-S252</f>
        <v>3</v>
      </c>
      <c r="R252" s="59">
        <f t="shared" ref="R252:R259" si="61">L252-P252</f>
        <v>20.399999999999999</v>
      </c>
      <c r="S252" s="59">
        <f t="shared" ref="S252:S259" si="62">K252*(M252-L252)</f>
        <v>57</v>
      </c>
      <c r="T252" s="58">
        <f t="shared" ref="T252:T259" si="63">J252/(Q252/(Q252+S252))</f>
        <v>6.3999999999999995</v>
      </c>
      <c r="U252" s="58">
        <f t="shared" ref="U252:U259" si="64">(R252/(R252+P252))/K252</f>
        <v>0.71578947368421053</v>
      </c>
      <c r="V252" s="58">
        <f t="shared" ref="V252:V261" si="65">L252/M252</f>
        <v>0.33333333333333331</v>
      </c>
    </row>
    <row r="253" spans="1:30" s="50" customFormat="1" x14ac:dyDescent="0.25">
      <c r="A253" s="50" t="s">
        <v>1808</v>
      </c>
      <c r="B253" s="50" t="s">
        <v>2222</v>
      </c>
      <c r="C253" s="50" t="s">
        <v>2569</v>
      </c>
      <c r="D253" s="50">
        <v>2.2999999999999998</v>
      </c>
      <c r="E253" s="50" t="s">
        <v>188</v>
      </c>
      <c r="F253" s="50" t="s">
        <v>2472</v>
      </c>
      <c r="H253" s="50" t="s">
        <v>2565</v>
      </c>
      <c r="I253" s="50">
        <v>4.9400000000000004</v>
      </c>
      <c r="J253" s="50">
        <v>0.52</v>
      </c>
      <c r="K253" s="60">
        <v>0.96</v>
      </c>
      <c r="L253" s="54">
        <v>25</v>
      </c>
      <c r="M253" s="50">
        <v>75</v>
      </c>
      <c r="N253" s="58">
        <f t="shared" si="57"/>
        <v>0.8666666666666667</v>
      </c>
      <c r="O253" s="58">
        <f t="shared" si="58"/>
        <v>0.8</v>
      </c>
      <c r="P253" s="59">
        <f t="shared" si="59"/>
        <v>13</v>
      </c>
      <c r="Q253" s="59">
        <f t="shared" si="60"/>
        <v>2</v>
      </c>
      <c r="R253" s="59">
        <f t="shared" si="61"/>
        <v>12</v>
      </c>
      <c r="S253" s="59">
        <f t="shared" si="62"/>
        <v>48</v>
      </c>
      <c r="T253" s="58">
        <f t="shared" si="63"/>
        <v>13</v>
      </c>
      <c r="U253" s="58">
        <f t="shared" si="64"/>
        <v>0.5</v>
      </c>
      <c r="V253" s="58">
        <f t="shared" si="65"/>
        <v>0.33333333333333331</v>
      </c>
    </row>
    <row r="254" spans="1:30" s="50" customFormat="1" x14ac:dyDescent="0.25">
      <c r="A254" s="50" t="s">
        <v>1808</v>
      </c>
      <c r="B254" s="50" t="s">
        <v>2222</v>
      </c>
      <c r="C254" s="50" t="s">
        <v>2568</v>
      </c>
      <c r="D254" s="50">
        <v>2.2999999999999998</v>
      </c>
      <c r="E254" s="50" t="s">
        <v>188</v>
      </c>
      <c r="F254" s="50" t="s">
        <v>2472</v>
      </c>
      <c r="H254" s="50" t="s">
        <v>2565</v>
      </c>
      <c r="I254" s="50">
        <v>3.12</v>
      </c>
      <c r="J254" s="50">
        <v>0.57999999999999996</v>
      </c>
      <c r="K254" s="60">
        <v>0.93</v>
      </c>
      <c r="L254" s="54">
        <v>30</v>
      </c>
      <c r="M254" s="50">
        <v>90</v>
      </c>
      <c r="N254" s="58">
        <f t="shared" si="57"/>
        <v>0.80555555555555569</v>
      </c>
      <c r="O254" s="58">
        <f t="shared" si="58"/>
        <v>0.81578947368421051</v>
      </c>
      <c r="P254" s="59">
        <f t="shared" si="59"/>
        <v>17.399999999999999</v>
      </c>
      <c r="Q254" s="59">
        <f t="shared" si="60"/>
        <v>4.1999999999999957</v>
      </c>
      <c r="R254" s="59">
        <f t="shared" si="61"/>
        <v>12.600000000000001</v>
      </c>
      <c r="S254" s="59">
        <f t="shared" si="62"/>
        <v>55.800000000000004</v>
      </c>
      <c r="T254" s="58">
        <f t="shared" si="63"/>
        <v>8.2857142857142936</v>
      </c>
      <c r="U254" s="58">
        <f t="shared" si="64"/>
        <v>0.45161290322580649</v>
      </c>
      <c r="V254" s="58">
        <f t="shared" si="65"/>
        <v>0.33333333333333331</v>
      </c>
    </row>
    <row r="255" spans="1:30" s="50" customFormat="1" x14ac:dyDescent="0.25">
      <c r="A255" s="50" t="s">
        <v>1808</v>
      </c>
      <c r="B255" s="50" t="s">
        <v>2222</v>
      </c>
      <c r="C255" s="50" t="s">
        <v>2569</v>
      </c>
      <c r="D255" s="50">
        <v>2.2999999999999998</v>
      </c>
      <c r="E255" s="50" t="s">
        <v>188</v>
      </c>
      <c r="F255" s="50" t="s">
        <v>2472</v>
      </c>
      <c r="H255" s="50" t="s">
        <v>2565</v>
      </c>
      <c r="I255" s="50">
        <v>4.07</v>
      </c>
      <c r="J255" s="50">
        <v>0.64</v>
      </c>
      <c r="K255" s="60">
        <v>0.92</v>
      </c>
      <c r="L255" s="54">
        <v>25</v>
      </c>
      <c r="M255" s="50">
        <v>75</v>
      </c>
      <c r="N255" s="58">
        <f t="shared" si="57"/>
        <v>0.8</v>
      </c>
      <c r="O255" s="58">
        <f t="shared" si="58"/>
        <v>0.83636363636363631</v>
      </c>
      <c r="P255" s="59">
        <f t="shared" si="59"/>
        <v>16</v>
      </c>
      <c r="Q255" s="59">
        <f t="shared" si="60"/>
        <v>4</v>
      </c>
      <c r="R255" s="59">
        <f t="shared" si="61"/>
        <v>9</v>
      </c>
      <c r="S255" s="59">
        <f t="shared" si="62"/>
        <v>46</v>
      </c>
      <c r="T255" s="58">
        <f t="shared" si="63"/>
        <v>8</v>
      </c>
      <c r="U255" s="58">
        <f t="shared" si="64"/>
        <v>0.39130434782608692</v>
      </c>
      <c r="V255" s="58">
        <f t="shared" si="65"/>
        <v>0.33333333333333331</v>
      </c>
    </row>
    <row r="256" spans="1:30" s="50" customFormat="1" x14ac:dyDescent="0.25">
      <c r="A256" s="50" t="s">
        <v>1808</v>
      </c>
      <c r="B256" s="50" t="s">
        <v>2222</v>
      </c>
      <c r="C256" s="50" t="s">
        <v>2569</v>
      </c>
      <c r="D256" s="50">
        <v>2.2999999999999998</v>
      </c>
      <c r="E256" s="50" t="s">
        <v>188</v>
      </c>
      <c r="F256" s="50" t="s">
        <v>2472</v>
      </c>
      <c r="H256" s="50" t="s">
        <v>2565</v>
      </c>
      <c r="I256" s="50">
        <v>3.38</v>
      </c>
      <c r="J256" s="50">
        <v>0.72</v>
      </c>
      <c r="K256" s="60">
        <v>0.82</v>
      </c>
      <c r="L256" s="54">
        <v>25</v>
      </c>
      <c r="M256" s="50">
        <v>75</v>
      </c>
      <c r="N256" s="58">
        <f t="shared" si="57"/>
        <v>0.66666666666666663</v>
      </c>
      <c r="O256" s="58">
        <f t="shared" si="58"/>
        <v>0.85416666666666663</v>
      </c>
      <c r="P256" s="59">
        <f t="shared" si="59"/>
        <v>18</v>
      </c>
      <c r="Q256" s="59">
        <f t="shared" si="60"/>
        <v>9</v>
      </c>
      <c r="R256" s="59">
        <f t="shared" si="61"/>
        <v>7</v>
      </c>
      <c r="S256" s="59">
        <f t="shared" si="62"/>
        <v>41</v>
      </c>
      <c r="T256" s="58">
        <f t="shared" si="63"/>
        <v>4</v>
      </c>
      <c r="U256" s="58">
        <f t="shared" si="64"/>
        <v>0.34146341463414637</v>
      </c>
      <c r="V256" s="58">
        <f t="shared" si="65"/>
        <v>0.33333333333333331</v>
      </c>
    </row>
    <row r="257" spans="1:31" s="50" customFormat="1" x14ac:dyDescent="0.25">
      <c r="A257" s="50" t="s">
        <v>1808</v>
      </c>
      <c r="B257" s="50" t="s">
        <v>2222</v>
      </c>
      <c r="C257" s="50" t="s">
        <v>2568</v>
      </c>
      <c r="D257" s="50">
        <v>2.2999999999999998</v>
      </c>
      <c r="E257" s="50" t="s">
        <v>188</v>
      </c>
      <c r="F257" s="50" t="s">
        <v>2472</v>
      </c>
      <c r="H257" s="50" t="s">
        <v>2565</v>
      </c>
      <c r="I257" s="50">
        <v>2.52</v>
      </c>
      <c r="J257" s="50">
        <v>0.74</v>
      </c>
      <c r="K257" s="60">
        <v>0.65</v>
      </c>
      <c r="L257" s="54">
        <v>30</v>
      </c>
      <c r="M257" s="50">
        <v>90</v>
      </c>
      <c r="N257" s="58">
        <f t="shared" si="57"/>
        <v>0.51388888888888884</v>
      </c>
      <c r="O257" s="58">
        <f t="shared" si="58"/>
        <v>0.83333333333333337</v>
      </c>
      <c r="P257" s="59">
        <f t="shared" si="59"/>
        <v>22.2</v>
      </c>
      <c r="Q257" s="59">
        <f t="shared" si="60"/>
        <v>21</v>
      </c>
      <c r="R257" s="59">
        <f t="shared" si="61"/>
        <v>7.8000000000000007</v>
      </c>
      <c r="S257" s="59">
        <f t="shared" si="62"/>
        <v>39</v>
      </c>
      <c r="T257" s="58">
        <f t="shared" si="63"/>
        <v>2.1142857142857143</v>
      </c>
      <c r="U257" s="58">
        <f t="shared" si="64"/>
        <v>0.4</v>
      </c>
      <c r="V257" s="58">
        <f t="shared" si="65"/>
        <v>0.33333333333333331</v>
      </c>
    </row>
    <row r="258" spans="1:31" s="50" customFormat="1" x14ac:dyDescent="0.25">
      <c r="A258" s="50" t="s">
        <v>1808</v>
      </c>
      <c r="B258" s="50" t="s">
        <v>2222</v>
      </c>
      <c r="C258" s="50" t="s">
        <v>2568</v>
      </c>
      <c r="D258" s="50">
        <v>2.2999999999999998</v>
      </c>
      <c r="E258" s="50" t="s">
        <v>188</v>
      </c>
      <c r="F258" s="50" t="s">
        <v>2472</v>
      </c>
      <c r="H258" s="50" t="s">
        <v>2565</v>
      </c>
      <c r="I258" s="50">
        <v>1.34</v>
      </c>
      <c r="J258" s="50">
        <v>0.87</v>
      </c>
      <c r="K258" s="60">
        <v>0.27</v>
      </c>
      <c r="L258" s="54">
        <v>30</v>
      </c>
      <c r="M258" s="50">
        <v>90</v>
      </c>
      <c r="N258" s="58">
        <f t="shared" si="57"/>
        <v>0.37339055793991416</v>
      </c>
      <c r="O258" s="58">
        <f t="shared" si="58"/>
        <v>0.80597014925373145</v>
      </c>
      <c r="P258" s="59">
        <f t="shared" si="59"/>
        <v>26.1</v>
      </c>
      <c r="Q258" s="59">
        <f t="shared" si="60"/>
        <v>43.8</v>
      </c>
      <c r="R258" s="59">
        <f t="shared" si="61"/>
        <v>3.8999999999999986</v>
      </c>
      <c r="S258" s="59">
        <f t="shared" si="62"/>
        <v>16.200000000000003</v>
      </c>
      <c r="T258" s="58">
        <f t="shared" si="63"/>
        <v>1.1917808219178083</v>
      </c>
      <c r="U258" s="58">
        <f t="shared" si="64"/>
        <v>0.48148148148148129</v>
      </c>
      <c r="V258" s="58">
        <f t="shared" si="65"/>
        <v>0.33333333333333331</v>
      </c>
    </row>
    <row r="259" spans="1:31" s="50" customFormat="1" x14ac:dyDescent="0.25">
      <c r="A259" s="50" t="s">
        <v>1808</v>
      </c>
      <c r="B259" s="50" t="s">
        <v>2222</v>
      </c>
      <c r="C259" s="50" t="s">
        <v>2569</v>
      </c>
      <c r="D259" s="50">
        <v>2.2999999999999998</v>
      </c>
      <c r="E259" s="50" t="s">
        <v>188</v>
      </c>
      <c r="F259" s="50" t="s">
        <v>2472</v>
      </c>
      <c r="H259" s="50" t="s">
        <v>2565</v>
      </c>
      <c r="I259" s="50">
        <v>1.08</v>
      </c>
      <c r="J259" s="50">
        <v>0.88</v>
      </c>
      <c r="K259" s="60">
        <v>0.45</v>
      </c>
      <c r="L259" s="54">
        <v>25</v>
      </c>
      <c r="M259" s="50">
        <v>75</v>
      </c>
      <c r="N259" s="58">
        <f t="shared" si="57"/>
        <v>0.44444444444444442</v>
      </c>
      <c r="O259" s="58">
        <f t="shared" si="58"/>
        <v>0.88235294117647056</v>
      </c>
      <c r="P259" s="59">
        <f t="shared" si="59"/>
        <v>22</v>
      </c>
      <c r="Q259" s="59">
        <f t="shared" si="60"/>
        <v>27.5</v>
      </c>
      <c r="R259" s="59">
        <f t="shared" si="61"/>
        <v>3</v>
      </c>
      <c r="S259" s="59">
        <f t="shared" si="62"/>
        <v>22.5</v>
      </c>
      <c r="T259" s="58">
        <f t="shared" si="63"/>
        <v>1.5999999999999999</v>
      </c>
      <c r="U259" s="58">
        <f t="shared" si="64"/>
        <v>0.26666666666666666</v>
      </c>
      <c r="V259" s="58">
        <f t="shared" si="65"/>
        <v>0.33333333333333331</v>
      </c>
    </row>
    <row r="260" spans="1:31" s="50" customFormat="1" x14ac:dyDescent="0.25">
      <c r="A260" s="50" t="s">
        <v>1808</v>
      </c>
      <c r="B260" s="50" t="s">
        <v>2222</v>
      </c>
      <c r="C260" s="50" t="s">
        <v>2569</v>
      </c>
      <c r="D260" s="50">
        <v>2.2999999999999998</v>
      </c>
      <c r="E260" s="50" t="s">
        <v>188</v>
      </c>
      <c r="F260" s="50" t="s">
        <v>2472</v>
      </c>
      <c r="H260" s="50" t="s">
        <v>2565</v>
      </c>
      <c r="I260" s="50" t="s">
        <v>142</v>
      </c>
      <c r="K260" s="60"/>
      <c r="L260" s="54">
        <v>25</v>
      </c>
      <c r="M260" s="50">
        <v>75</v>
      </c>
      <c r="N260" s="58"/>
      <c r="O260" s="58"/>
      <c r="P260" s="59"/>
      <c r="Q260" s="59"/>
      <c r="R260" s="59"/>
      <c r="S260" s="59"/>
      <c r="T260" s="58"/>
      <c r="U260" s="58"/>
      <c r="V260" s="58">
        <f t="shared" si="65"/>
        <v>0.33333333333333331</v>
      </c>
      <c r="W260" s="50">
        <v>0.84</v>
      </c>
    </row>
    <row r="261" spans="1:31" s="50" customFormat="1" x14ac:dyDescent="0.25">
      <c r="A261" s="50" t="s">
        <v>1808</v>
      </c>
      <c r="B261" s="50" t="s">
        <v>2222</v>
      </c>
      <c r="C261" s="50" t="s">
        <v>2568</v>
      </c>
      <c r="D261" s="50">
        <v>2.2999999999999998</v>
      </c>
      <c r="E261" s="50" t="s">
        <v>188</v>
      </c>
      <c r="F261" s="50" t="s">
        <v>2472</v>
      </c>
      <c r="H261" s="50" t="s">
        <v>2565</v>
      </c>
      <c r="I261" s="50" t="s">
        <v>142</v>
      </c>
      <c r="K261" s="60"/>
      <c r="L261" s="54">
        <v>30</v>
      </c>
      <c r="M261" s="50">
        <v>90</v>
      </c>
      <c r="N261" s="58"/>
      <c r="O261" s="58"/>
      <c r="P261" s="59"/>
      <c r="Q261" s="59"/>
      <c r="R261" s="59"/>
      <c r="S261" s="59"/>
      <c r="T261" s="58"/>
      <c r="U261" s="58"/>
      <c r="V261" s="58">
        <f t="shared" si="65"/>
        <v>0.33333333333333331</v>
      </c>
      <c r="W261" s="50">
        <v>0.76</v>
      </c>
    </row>
    <row r="262" spans="1:31" s="50" customFormat="1" x14ac:dyDescent="0.25">
      <c r="A262" s="50" t="s">
        <v>1850</v>
      </c>
      <c r="B262" s="50" t="s">
        <v>2222</v>
      </c>
      <c r="D262" s="50">
        <v>2.2999999999999998</v>
      </c>
      <c r="E262" s="50" t="s">
        <v>188</v>
      </c>
      <c r="F262" s="50" t="s">
        <v>2308</v>
      </c>
      <c r="G262" s="50" t="s">
        <v>2622</v>
      </c>
      <c r="H262" s="50" t="s">
        <v>2613</v>
      </c>
      <c r="I262" s="50" t="s">
        <v>142</v>
      </c>
      <c r="L262" s="59">
        <f>V262*M262</f>
        <v>66.849999999999994</v>
      </c>
      <c r="M262" s="50">
        <v>191</v>
      </c>
      <c r="V262" s="50">
        <v>0.35</v>
      </c>
      <c r="W262" s="50">
        <v>0.66</v>
      </c>
    </row>
    <row r="263" spans="1:31" s="50" customFormat="1" x14ac:dyDescent="0.25">
      <c r="A263" s="50" t="s">
        <v>1850</v>
      </c>
      <c r="B263" s="50" t="s">
        <v>2222</v>
      </c>
      <c r="D263" s="50">
        <v>2.2999999999999998</v>
      </c>
      <c r="E263" s="50" t="s">
        <v>188</v>
      </c>
      <c r="F263" s="50" t="s">
        <v>2473</v>
      </c>
      <c r="G263" s="50" t="s">
        <v>2622</v>
      </c>
      <c r="H263" s="50" t="s">
        <v>2613</v>
      </c>
      <c r="I263" s="50" t="s">
        <v>142</v>
      </c>
      <c r="L263" s="59">
        <f>V263*M263</f>
        <v>66.849999999999994</v>
      </c>
      <c r="M263" s="50">
        <v>191</v>
      </c>
      <c r="V263" s="50">
        <v>0.35</v>
      </c>
      <c r="W263" s="50">
        <v>0.61</v>
      </c>
    </row>
    <row r="264" spans="1:31" s="50" customFormat="1" x14ac:dyDescent="0.25">
      <c r="A264" s="50" t="s">
        <v>1846</v>
      </c>
      <c r="B264" s="50" t="s">
        <v>2222</v>
      </c>
      <c r="D264" s="50">
        <v>2.2999999999999998</v>
      </c>
      <c r="E264" s="50" t="s">
        <v>188</v>
      </c>
      <c r="F264" s="50" t="s">
        <v>2476</v>
      </c>
      <c r="G264" s="50" t="s">
        <v>2622</v>
      </c>
      <c r="H264" s="50" t="s">
        <v>2613</v>
      </c>
      <c r="I264" s="50" t="s">
        <v>142</v>
      </c>
      <c r="L264" s="59">
        <f>V264*M264</f>
        <v>27.720000000000002</v>
      </c>
      <c r="M264" s="50">
        <v>198</v>
      </c>
      <c r="V264" s="50">
        <v>0.14000000000000001</v>
      </c>
      <c r="W264" s="50">
        <v>0.79</v>
      </c>
      <c r="Y264" s="50" t="s">
        <v>2618</v>
      </c>
    </row>
    <row r="265" spans="1:31" s="50" customFormat="1" x14ac:dyDescent="0.25">
      <c r="A265" s="50" t="s">
        <v>888</v>
      </c>
      <c r="B265" s="50" t="s">
        <v>2222</v>
      </c>
      <c r="D265" s="50">
        <v>2.1</v>
      </c>
      <c r="E265" s="50" t="s">
        <v>154</v>
      </c>
      <c r="F265" s="50" t="s">
        <v>2454</v>
      </c>
      <c r="G265" s="50" t="s">
        <v>314</v>
      </c>
      <c r="I265" s="50">
        <v>4</v>
      </c>
      <c r="J265" s="50">
        <v>0.46</v>
      </c>
      <c r="K265" s="50">
        <v>0.84</v>
      </c>
      <c r="L265" s="50">
        <v>13</v>
      </c>
      <c r="M265" s="50">
        <v>100</v>
      </c>
      <c r="N265" s="50">
        <v>0.23</v>
      </c>
      <c r="O265" s="50">
        <v>0.91</v>
      </c>
      <c r="P265" s="59">
        <f>J265*L265</f>
        <v>5.98</v>
      </c>
      <c r="Q265" s="59">
        <f>M265-L265-S265</f>
        <v>13.920000000000002</v>
      </c>
      <c r="R265" s="59">
        <f>L265-P265</f>
        <v>7.02</v>
      </c>
      <c r="S265" s="59">
        <f>K265*(M265-L265)</f>
        <v>73.08</v>
      </c>
      <c r="T265" s="58">
        <f>J265/(Q265/(Q265+S265))</f>
        <v>2.8749999999999996</v>
      </c>
      <c r="U265" s="58">
        <f>(R265/(R265+P265))/K265</f>
        <v>0.64285714285714279</v>
      </c>
      <c r="V265" s="51">
        <f>L265/M265</f>
        <v>0.13</v>
      </c>
    </row>
    <row r="266" spans="1:31" s="50" customFormat="1" x14ac:dyDescent="0.25">
      <c r="A266" s="50" t="s">
        <v>888</v>
      </c>
      <c r="B266" s="50" t="s">
        <v>2222</v>
      </c>
      <c r="D266" s="50">
        <v>2.1</v>
      </c>
      <c r="E266" s="50" t="s">
        <v>154</v>
      </c>
      <c r="F266" s="50" t="s">
        <v>2454</v>
      </c>
      <c r="G266" s="50" t="s">
        <v>314</v>
      </c>
      <c r="I266" s="50">
        <v>3</v>
      </c>
      <c r="J266" s="50">
        <v>0.54</v>
      </c>
      <c r="K266" s="50">
        <v>0.72</v>
      </c>
      <c r="L266" s="50">
        <v>13</v>
      </c>
      <c r="M266" s="50">
        <v>100</v>
      </c>
      <c r="N266" s="50">
        <v>0.23</v>
      </c>
      <c r="O266" s="50">
        <v>0.91</v>
      </c>
      <c r="P266" s="59">
        <f>J266*L266</f>
        <v>7.0200000000000005</v>
      </c>
      <c r="Q266" s="59">
        <f>M266-L266-S266</f>
        <v>24.36</v>
      </c>
      <c r="R266" s="59">
        <f>L266-P266</f>
        <v>5.9799999999999995</v>
      </c>
      <c r="S266" s="59">
        <f>K266*(M266-L266)</f>
        <v>62.64</v>
      </c>
      <c r="T266" s="58">
        <f>J266/(Q266/(Q266+S266))</f>
        <v>1.9285714285714288</v>
      </c>
      <c r="U266" s="58">
        <f>(R266/(R266+P266))/K266</f>
        <v>0.63888888888888884</v>
      </c>
      <c r="V266" s="51">
        <f>L266/M266</f>
        <v>0.13</v>
      </c>
    </row>
    <row r="267" spans="1:31" s="50" customFormat="1" x14ac:dyDescent="0.25">
      <c r="A267" s="50" t="s">
        <v>888</v>
      </c>
      <c r="B267" s="50" t="s">
        <v>2222</v>
      </c>
      <c r="D267" s="50">
        <v>2.1</v>
      </c>
      <c r="E267" s="50" t="s">
        <v>154</v>
      </c>
      <c r="F267" s="50" t="s">
        <v>2454</v>
      </c>
      <c r="G267" s="50" t="s">
        <v>314</v>
      </c>
      <c r="I267" s="50">
        <v>2</v>
      </c>
      <c r="J267" s="50">
        <v>0.85</v>
      </c>
      <c r="K267" s="50">
        <v>0.49</v>
      </c>
      <c r="L267" s="50">
        <v>13</v>
      </c>
      <c r="M267" s="50">
        <v>100</v>
      </c>
      <c r="N267" s="50">
        <v>0.2</v>
      </c>
      <c r="O267" s="50">
        <v>0.96</v>
      </c>
      <c r="P267" s="59">
        <f>J267*L267</f>
        <v>11.049999999999999</v>
      </c>
      <c r="Q267" s="59">
        <f>M267-L267-S267</f>
        <v>44.37</v>
      </c>
      <c r="R267" s="59">
        <f>L267-P267</f>
        <v>1.9500000000000011</v>
      </c>
      <c r="S267" s="59">
        <f>K267*(M267-L267)</f>
        <v>42.63</v>
      </c>
      <c r="T267" s="58">
        <f>J267/(Q267/(Q267+S267))</f>
        <v>1.6666666666666665</v>
      </c>
      <c r="U267" s="58">
        <f>(R267/(R267+P267))/K267</f>
        <v>0.30612244897959201</v>
      </c>
      <c r="V267" s="51">
        <f>L267/M267</f>
        <v>0.13</v>
      </c>
    </row>
    <row r="268" spans="1:31" s="50" customFormat="1" x14ac:dyDescent="0.25">
      <c r="A268" s="50" t="s">
        <v>888</v>
      </c>
      <c r="B268" s="50" t="s">
        <v>2222</v>
      </c>
      <c r="D268" s="50">
        <v>2.1</v>
      </c>
      <c r="E268" s="50" t="s">
        <v>154</v>
      </c>
      <c r="F268" s="50" t="s">
        <v>2454</v>
      </c>
      <c r="G268" s="50" t="s">
        <v>314</v>
      </c>
      <c r="I268" s="50">
        <v>1</v>
      </c>
      <c r="J268" s="50">
        <v>1</v>
      </c>
      <c r="K268" s="50">
        <v>0.24</v>
      </c>
      <c r="L268" s="50">
        <v>13</v>
      </c>
      <c r="M268" s="50">
        <v>100</v>
      </c>
      <c r="N268" s="50">
        <v>0.17</v>
      </c>
      <c r="O268" s="50">
        <v>1</v>
      </c>
      <c r="P268" s="59">
        <f>J268*L268</f>
        <v>13</v>
      </c>
      <c r="Q268" s="59">
        <f>M268-L268-S268</f>
        <v>66.12</v>
      </c>
      <c r="R268" s="59">
        <f>L268-P268</f>
        <v>0</v>
      </c>
      <c r="S268" s="59">
        <f>K268*(M268-L268)</f>
        <v>20.88</v>
      </c>
      <c r="T268" s="58">
        <f>J268/(Q268/(Q268+S268))</f>
        <v>1.3157894736842106</v>
      </c>
      <c r="U268" s="58"/>
      <c r="V268" s="51">
        <f>L268/M268</f>
        <v>0.13</v>
      </c>
    </row>
    <row r="269" spans="1:31" s="50" customFormat="1" x14ac:dyDescent="0.25">
      <c r="A269" s="50" t="s">
        <v>888</v>
      </c>
      <c r="B269" s="50" t="s">
        <v>2222</v>
      </c>
      <c r="D269" s="50">
        <v>2.1</v>
      </c>
      <c r="F269" s="50" t="s">
        <v>2454</v>
      </c>
      <c r="L269" s="59"/>
      <c r="M269" s="50">
        <v>100</v>
      </c>
      <c r="AD269" s="50">
        <v>0.26</v>
      </c>
      <c r="AE269" s="50">
        <v>0.63</v>
      </c>
    </row>
    <row r="270" spans="1:31" s="50" customFormat="1" x14ac:dyDescent="0.25">
      <c r="A270" s="50" t="s">
        <v>888</v>
      </c>
      <c r="B270" s="50" t="s">
        <v>2222</v>
      </c>
      <c r="D270" s="50">
        <v>2.1</v>
      </c>
      <c r="F270" s="50" t="s">
        <v>241</v>
      </c>
      <c r="L270" s="59"/>
      <c r="M270" s="50">
        <v>100</v>
      </c>
      <c r="AD270" s="50">
        <v>0.23</v>
      </c>
      <c r="AE270" s="50">
        <v>0.82</v>
      </c>
    </row>
    <row r="271" spans="1:31" s="50" customFormat="1" x14ac:dyDescent="0.25">
      <c r="A271" s="50" t="s">
        <v>1869</v>
      </c>
      <c r="B271" s="50" t="s">
        <v>2222</v>
      </c>
      <c r="C271" s="50" t="s">
        <v>2931</v>
      </c>
      <c r="D271" s="50">
        <v>2.2999999999999998</v>
      </c>
      <c r="E271" s="50" t="s">
        <v>188</v>
      </c>
      <c r="F271" s="50" t="s">
        <v>2343</v>
      </c>
      <c r="G271" s="50" t="s">
        <v>2622</v>
      </c>
      <c r="H271" s="50" t="s">
        <v>2623</v>
      </c>
      <c r="I271" s="50" t="s">
        <v>142</v>
      </c>
      <c r="L271" s="50" t="s">
        <v>2</v>
      </c>
      <c r="M271" s="50">
        <v>336</v>
      </c>
      <c r="V271" s="50" t="s">
        <v>2</v>
      </c>
      <c r="W271" s="50">
        <v>0.68</v>
      </c>
      <c r="Y271" s="50" t="s">
        <v>2627</v>
      </c>
    </row>
    <row r="272" spans="1:31" s="50" customFormat="1" x14ac:dyDescent="0.25">
      <c r="A272" s="50" t="s">
        <v>1869</v>
      </c>
      <c r="B272" s="50" t="s">
        <v>2222</v>
      </c>
      <c r="C272" s="50" t="s">
        <v>2931</v>
      </c>
      <c r="D272" s="50">
        <v>2.2999999999999998</v>
      </c>
      <c r="E272" s="50" t="s">
        <v>188</v>
      </c>
      <c r="F272" s="50" t="s">
        <v>2343</v>
      </c>
      <c r="G272" s="50" t="s">
        <v>2622</v>
      </c>
      <c r="H272" s="50" t="s">
        <v>2624</v>
      </c>
      <c r="I272" s="50" t="s">
        <v>142</v>
      </c>
      <c r="L272" s="50" t="s">
        <v>2</v>
      </c>
      <c r="M272" s="50">
        <v>336</v>
      </c>
      <c r="V272" s="50" t="s">
        <v>2</v>
      </c>
      <c r="W272" s="50">
        <v>0.71</v>
      </c>
      <c r="Y272" s="50" t="s">
        <v>2628</v>
      </c>
    </row>
    <row r="273" spans="1:36" s="50" customFormat="1" x14ac:dyDescent="0.25">
      <c r="A273" s="50" t="s">
        <v>1869</v>
      </c>
      <c r="B273" s="50" t="s">
        <v>2222</v>
      </c>
      <c r="C273" s="50" t="s">
        <v>2931</v>
      </c>
      <c r="D273" s="50">
        <v>2.2999999999999998</v>
      </c>
      <c r="E273" s="50" t="s">
        <v>188</v>
      </c>
      <c r="F273" s="50" t="s">
        <v>2477</v>
      </c>
      <c r="G273" s="50" t="s">
        <v>2622</v>
      </c>
      <c r="H273" s="50" t="s">
        <v>2623</v>
      </c>
      <c r="I273" s="50" t="s">
        <v>142</v>
      </c>
      <c r="L273" s="50" t="s">
        <v>2</v>
      </c>
      <c r="M273" s="50">
        <v>365</v>
      </c>
      <c r="V273" s="50" t="s">
        <v>2</v>
      </c>
      <c r="W273" s="50">
        <v>0.62</v>
      </c>
      <c r="Y273" s="50" t="s">
        <v>2625</v>
      </c>
    </row>
    <row r="274" spans="1:36" s="50" customFormat="1" x14ac:dyDescent="0.25">
      <c r="A274" s="50" t="s">
        <v>1869</v>
      </c>
      <c r="B274" s="50" t="s">
        <v>2222</v>
      </c>
      <c r="C274" s="50" t="s">
        <v>2931</v>
      </c>
      <c r="D274" s="50">
        <v>2.2999999999999998</v>
      </c>
      <c r="E274" s="50" t="s">
        <v>188</v>
      </c>
      <c r="F274" s="50" t="s">
        <v>2477</v>
      </c>
      <c r="G274" s="50" t="s">
        <v>2622</v>
      </c>
      <c r="H274" s="50" t="s">
        <v>2624</v>
      </c>
      <c r="I274" s="50" t="s">
        <v>142</v>
      </c>
      <c r="L274" s="50" t="s">
        <v>2</v>
      </c>
      <c r="M274" s="50">
        <v>365</v>
      </c>
      <c r="V274" s="50" t="s">
        <v>2</v>
      </c>
      <c r="W274" s="50">
        <v>0.64</v>
      </c>
      <c r="Y274" s="50" t="s">
        <v>2626</v>
      </c>
    </row>
    <row r="275" spans="1:36" s="50" customFormat="1" x14ac:dyDescent="0.25">
      <c r="A275" s="50" t="s">
        <v>1869</v>
      </c>
      <c r="B275" s="50" t="s">
        <v>2222</v>
      </c>
      <c r="C275" s="50" t="s">
        <v>2931</v>
      </c>
      <c r="D275" s="50">
        <v>2.2999999999999998</v>
      </c>
      <c r="E275" s="50" t="s">
        <v>188</v>
      </c>
      <c r="F275" s="50" t="s">
        <v>2476</v>
      </c>
      <c r="G275" s="50" t="s">
        <v>2622</v>
      </c>
      <c r="H275" s="50" t="s">
        <v>2623</v>
      </c>
      <c r="I275" s="50" t="s">
        <v>142</v>
      </c>
      <c r="L275" s="50" t="s">
        <v>2</v>
      </c>
      <c r="M275" s="50">
        <v>387</v>
      </c>
      <c r="V275" s="50" t="s">
        <v>2</v>
      </c>
      <c r="W275" s="50">
        <v>0.77</v>
      </c>
      <c r="Y275" s="50" t="s">
        <v>2629</v>
      </c>
    </row>
    <row r="276" spans="1:36" s="50" customFormat="1" x14ac:dyDescent="0.25">
      <c r="A276" s="50" t="s">
        <v>1869</v>
      </c>
      <c r="B276" s="50" t="s">
        <v>2222</v>
      </c>
      <c r="C276" s="50" t="s">
        <v>2931</v>
      </c>
      <c r="D276" s="50">
        <v>2.2999999999999998</v>
      </c>
      <c r="E276" s="50" t="s">
        <v>188</v>
      </c>
      <c r="F276" s="50" t="s">
        <v>2476</v>
      </c>
      <c r="G276" s="50" t="s">
        <v>2622</v>
      </c>
      <c r="H276" s="50" t="s">
        <v>2624</v>
      </c>
      <c r="I276" s="50" t="s">
        <v>142</v>
      </c>
      <c r="L276" s="50" t="s">
        <v>2</v>
      </c>
      <c r="M276" s="50">
        <v>387</v>
      </c>
      <c r="V276" s="50" t="s">
        <v>2</v>
      </c>
      <c r="W276" s="50">
        <v>0.78</v>
      </c>
      <c r="Y276" s="50" t="s">
        <v>2630</v>
      </c>
    </row>
    <row r="277" spans="1:36" s="50" customFormat="1" x14ac:dyDescent="0.25">
      <c r="A277" s="50" t="s">
        <v>915</v>
      </c>
      <c r="B277" s="50" t="s">
        <v>2222</v>
      </c>
      <c r="C277" t="s">
        <v>2951</v>
      </c>
      <c r="D277" s="50">
        <v>2.2999999999999998</v>
      </c>
      <c r="E277" s="50" t="s">
        <v>188</v>
      </c>
      <c r="F277" s="50" t="s">
        <v>2348</v>
      </c>
      <c r="G277" s="50" t="s">
        <v>2622</v>
      </c>
      <c r="H277" s="50" t="s">
        <v>2579</v>
      </c>
      <c r="I277" s="50" t="s">
        <v>142</v>
      </c>
      <c r="J277"/>
      <c r="K277"/>
      <c r="L277" s="50">
        <v>37</v>
      </c>
      <c r="M277">
        <v>111</v>
      </c>
      <c r="N277"/>
      <c r="O277"/>
      <c r="P277"/>
      <c r="Q277"/>
      <c r="R277"/>
      <c r="S277"/>
      <c r="T277"/>
      <c r="U277"/>
      <c r="V277" s="58">
        <f t="shared" ref="V277:V282" si="66">L277/M277</f>
        <v>0.33333333333333331</v>
      </c>
      <c r="W277" s="50">
        <v>0.53</v>
      </c>
      <c r="X277" t="s">
        <v>2390</v>
      </c>
      <c r="Y277" s="50" t="s">
        <v>2770</v>
      </c>
      <c r="Z277"/>
      <c r="AA277"/>
      <c r="AB277"/>
      <c r="AC277"/>
      <c r="AD277"/>
      <c r="AE277"/>
      <c r="AF277"/>
      <c r="AG277"/>
      <c r="AH277"/>
      <c r="AI277"/>
      <c r="AJ277"/>
    </row>
    <row r="278" spans="1:36" s="50" customFormat="1" x14ac:dyDescent="0.25">
      <c r="A278" s="50" t="s">
        <v>915</v>
      </c>
      <c r="B278" s="50" t="s">
        <v>2222</v>
      </c>
      <c r="C278" t="s">
        <v>2951</v>
      </c>
      <c r="D278" s="50">
        <v>2.2999999999999998</v>
      </c>
      <c r="E278" s="50" t="s">
        <v>188</v>
      </c>
      <c r="F278" t="s">
        <v>2349</v>
      </c>
      <c r="G278" s="50" t="s">
        <v>2622</v>
      </c>
      <c r="H278" s="50" t="s">
        <v>2579</v>
      </c>
      <c r="I278" s="50" t="s">
        <v>142</v>
      </c>
      <c r="J278"/>
      <c r="K278"/>
      <c r="L278" s="50">
        <v>37</v>
      </c>
      <c r="M278">
        <v>111</v>
      </c>
      <c r="N278"/>
      <c r="O278"/>
      <c r="P278"/>
      <c r="Q278"/>
      <c r="R278"/>
      <c r="S278"/>
      <c r="T278"/>
      <c r="U278"/>
      <c r="V278" s="58">
        <f t="shared" si="66"/>
        <v>0.33333333333333331</v>
      </c>
      <c r="W278" s="50">
        <v>0.67</v>
      </c>
      <c r="X278" t="s">
        <v>2405</v>
      </c>
      <c r="Y278" s="50" t="s">
        <v>2647</v>
      </c>
      <c r="Z278"/>
      <c r="AA278"/>
      <c r="AB278"/>
      <c r="AC278"/>
      <c r="AD278"/>
      <c r="AE278"/>
      <c r="AF278"/>
      <c r="AG278"/>
      <c r="AH278"/>
      <c r="AI278"/>
      <c r="AJ278"/>
    </row>
    <row r="279" spans="1:36" s="50" customFormat="1" x14ac:dyDescent="0.25">
      <c r="A279" s="50" t="s">
        <v>915</v>
      </c>
      <c r="B279" s="50" t="s">
        <v>2222</v>
      </c>
      <c r="C279" t="s">
        <v>2950</v>
      </c>
      <c r="D279" s="50">
        <v>2.2999999999999998</v>
      </c>
      <c r="E279" s="50" t="s">
        <v>188</v>
      </c>
      <c r="F279" s="50" t="s">
        <v>2348</v>
      </c>
      <c r="G279" s="50" t="s">
        <v>2622</v>
      </c>
      <c r="H279" s="50" t="s">
        <v>2579</v>
      </c>
      <c r="I279" s="50" t="s">
        <v>142</v>
      </c>
      <c r="J279"/>
      <c r="K279"/>
      <c r="L279" s="50">
        <v>89</v>
      </c>
      <c r="M279">
        <v>322</v>
      </c>
      <c r="N279"/>
      <c r="O279"/>
      <c r="P279"/>
      <c r="Q279"/>
      <c r="R279"/>
      <c r="S279"/>
      <c r="T279"/>
      <c r="U279"/>
      <c r="V279" s="58">
        <f t="shared" si="66"/>
        <v>0.27639751552795033</v>
      </c>
      <c r="W279" s="50">
        <v>0.57999999999999996</v>
      </c>
      <c r="X279" t="s">
        <v>2391</v>
      </c>
      <c r="Y279" s="50" t="s">
        <v>2891</v>
      </c>
      <c r="Z279"/>
      <c r="AA279"/>
      <c r="AB279"/>
      <c r="AC279"/>
      <c r="AD279"/>
      <c r="AE279"/>
      <c r="AF279"/>
      <c r="AG279"/>
      <c r="AH279"/>
      <c r="AI279"/>
      <c r="AJ279"/>
    </row>
    <row r="280" spans="1:36" s="50" customFormat="1" x14ac:dyDescent="0.25">
      <c r="A280" s="50" t="s">
        <v>915</v>
      </c>
      <c r="B280" s="50" t="s">
        <v>2222</v>
      </c>
      <c r="C280" t="s">
        <v>2950</v>
      </c>
      <c r="D280" s="50">
        <v>2.2999999999999998</v>
      </c>
      <c r="E280" s="50" t="s">
        <v>188</v>
      </c>
      <c r="F280" t="s">
        <v>2349</v>
      </c>
      <c r="G280" s="50" t="s">
        <v>2622</v>
      </c>
      <c r="H280" s="50" t="s">
        <v>2579</v>
      </c>
      <c r="I280" s="50" t="s">
        <v>142</v>
      </c>
      <c r="J280"/>
      <c r="K280"/>
      <c r="L280" s="50">
        <v>89</v>
      </c>
      <c r="M280">
        <v>322</v>
      </c>
      <c r="N280"/>
      <c r="O280"/>
      <c r="P280"/>
      <c r="Q280"/>
      <c r="R280"/>
      <c r="S280"/>
      <c r="T280"/>
      <c r="U280"/>
      <c r="V280" s="58">
        <f t="shared" si="66"/>
        <v>0.27639751552795033</v>
      </c>
      <c r="W280" s="50">
        <v>0.52</v>
      </c>
      <c r="X280" t="s">
        <v>2391</v>
      </c>
      <c r="Y280" s="50" t="s">
        <v>2892</v>
      </c>
      <c r="Z280"/>
      <c r="AA280"/>
      <c r="AB280"/>
      <c r="AC280"/>
      <c r="AD280"/>
      <c r="AE280"/>
      <c r="AF280"/>
      <c r="AG280"/>
      <c r="AH280"/>
      <c r="AI280"/>
      <c r="AJ280"/>
    </row>
    <row r="281" spans="1:36" s="50" customFormat="1" x14ac:dyDescent="0.25">
      <c r="A281" s="50" t="s">
        <v>915</v>
      </c>
      <c r="B281" s="50" t="s">
        <v>2222</v>
      </c>
      <c r="C281"/>
      <c r="D281" s="50">
        <v>2.2999999999999998</v>
      </c>
      <c r="E281" s="50" t="s">
        <v>188</v>
      </c>
      <c r="F281" s="50" t="s">
        <v>2348</v>
      </c>
      <c r="G281" s="50" t="s">
        <v>2622</v>
      </c>
      <c r="H281" s="50" t="s">
        <v>2579</v>
      </c>
      <c r="I281" s="50" t="s">
        <v>142</v>
      </c>
      <c r="J281"/>
      <c r="K281"/>
      <c r="L281" s="50">
        <v>126</v>
      </c>
      <c r="M281">
        <v>433</v>
      </c>
      <c r="N281"/>
      <c r="O281"/>
      <c r="P281"/>
      <c r="Q281"/>
      <c r="R281"/>
      <c r="S281"/>
      <c r="T281"/>
      <c r="U281"/>
      <c r="V281" s="58">
        <f t="shared" si="66"/>
        <v>0.29099307159353349</v>
      </c>
      <c r="W281" s="50">
        <v>0.56999999999999995</v>
      </c>
      <c r="X281" t="s">
        <v>2888</v>
      </c>
      <c r="Y281" s="50" t="s">
        <v>2889</v>
      </c>
      <c r="Z281"/>
      <c r="AA281"/>
      <c r="AB281"/>
      <c r="AC281"/>
      <c r="AD281"/>
      <c r="AE281"/>
      <c r="AF281"/>
      <c r="AG281"/>
      <c r="AH281"/>
      <c r="AI281"/>
      <c r="AJ281"/>
    </row>
    <row r="282" spans="1:36" s="50" customFormat="1" x14ac:dyDescent="0.25">
      <c r="A282" s="50" t="s">
        <v>915</v>
      </c>
      <c r="B282" s="50" t="s">
        <v>2222</v>
      </c>
      <c r="C282"/>
      <c r="D282" s="50">
        <v>2.2999999999999998</v>
      </c>
      <c r="E282" s="50" t="s">
        <v>188</v>
      </c>
      <c r="F282" t="s">
        <v>2349</v>
      </c>
      <c r="G282" s="50" t="s">
        <v>2622</v>
      </c>
      <c r="H282" s="50" t="s">
        <v>2579</v>
      </c>
      <c r="I282" s="50" t="s">
        <v>142</v>
      </c>
      <c r="J282"/>
      <c r="K282"/>
      <c r="L282" s="50">
        <v>126</v>
      </c>
      <c r="M282">
        <v>433</v>
      </c>
      <c r="N282"/>
      <c r="O282"/>
      <c r="P282"/>
      <c r="Q282"/>
      <c r="R282"/>
      <c r="S282"/>
      <c r="T282"/>
      <c r="U282"/>
      <c r="V282" s="58">
        <f t="shared" si="66"/>
        <v>0.29099307159353349</v>
      </c>
      <c r="W282" s="50">
        <v>0.56999999999999995</v>
      </c>
      <c r="X282" t="s">
        <v>2888</v>
      </c>
      <c r="Y282" s="50" t="s">
        <v>2890</v>
      </c>
      <c r="Z282"/>
      <c r="AA282"/>
      <c r="AB282"/>
      <c r="AC282"/>
      <c r="AD282"/>
      <c r="AE282"/>
      <c r="AF282"/>
      <c r="AG282"/>
      <c r="AH282"/>
      <c r="AI282"/>
      <c r="AJ282"/>
    </row>
    <row r="283" spans="1:36" s="50" customFormat="1" x14ac:dyDescent="0.25">
      <c r="A283" s="50" t="s">
        <v>915</v>
      </c>
      <c r="B283" t="s">
        <v>2222</v>
      </c>
      <c r="C283"/>
      <c r="D283" s="50">
        <v>2.2999999999999998</v>
      </c>
      <c r="F283" s="50" t="s">
        <v>2348</v>
      </c>
      <c r="G283"/>
      <c r="H283"/>
      <c r="I283"/>
      <c r="J283"/>
      <c r="K283"/>
      <c r="L283"/>
      <c r="M283">
        <v>450</v>
      </c>
      <c r="N283"/>
      <c r="O283"/>
      <c r="P283"/>
      <c r="Q283"/>
      <c r="R283"/>
      <c r="S283"/>
      <c r="T283"/>
      <c r="U283"/>
      <c r="V283"/>
      <c r="W283"/>
      <c r="X283"/>
      <c r="Y283"/>
      <c r="Z283"/>
      <c r="AA283"/>
      <c r="AB283"/>
      <c r="AC283"/>
      <c r="AD283"/>
      <c r="AE283">
        <v>0.63</v>
      </c>
      <c r="AF283"/>
      <c r="AG283"/>
      <c r="AH283"/>
      <c r="AI283"/>
      <c r="AJ283"/>
    </row>
    <row r="284" spans="1:36" s="50" customFormat="1" x14ac:dyDescent="0.25">
      <c r="A284" s="50" t="s">
        <v>915</v>
      </c>
      <c r="B284" t="s">
        <v>2222</v>
      </c>
      <c r="C284"/>
      <c r="D284" s="50">
        <v>2.2999999999999998</v>
      </c>
      <c r="F284" t="s">
        <v>2349</v>
      </c>
      <c r="G284"/>
      <c r="H284"/>
      <c r="I284"/>
      <c r="J284"/>
      <c r="K284"/>
      <c r="L284"/>
      <c r="M284">
        <v>450</v>
      </c>
      <c r="N284"/>
      <c r="O284"/>
      <c r="P284"/>
      <c r="Q284"/>
      <c r="R284"/>
      <c r="S284"/>
      <c r="T284"/>
      <c r="U284"/>
      <c r="V284"/>
      <c r="W284"/>
      <c r="X284"/>
      <c r="Y284"/>
      <c r="Z284"/>
      <c r="AA284"/>
      <c r="AB284"/>
      <c r="AC284"/>
      <c r="AD284"/>
      <c r="AE284">
        <v>0.78</v>
      </c>
      <c r="AF284"/>
      <c r="AG284"/>
      <c r="AH284"/>
      <c r="AI284"/>
      <c r="AJ284"/>
    </row>
    <row r="285" spans="1:36" s="50" customFormat="1" x14ac:dyDescent="0.25">
      <c r="A285" s="50" t="s">
        <v>929</v>
      </c>
      <c r="B285" t="s">
        <v>2222</v>
      </c>
      <c r="C285"/>
      <c r="D285" s="50">
        <v>2.2999999999999998</v>
      </c>
      <c r="E285" s="50" t="s">
        <v>188</v>
      </c>
      <c r="F285" s="50" t="s">
        <v>294</v>
      </c>
      <c r="G285"/>
      <c r="H285" s="50" t="s">
        <v>2579</v>
      </c>
      <c r="I285" s="50" t="s">
        <v>142</v>
      </c>
      <c r="J285"/>
      <c r="K285"/>
      <c r="L285">
        <v>60</v>
      </c>
      <c r="M285">
        <v>130</v>
      </c>
      <c r="N285"/>
      <c r="O285"/>
      <c r="P285"/>
      <c r="Q285"/>
      <c r="R285"/>
      <c r="S285"/>
      <c r="T285"/>
      <c r="U285"/>
      <c r="V285"/>
      <c r="W285"/>
      <c r="X285"/>
      <c r="Y285"/>
      <c r="Z285"/>
      <c r="AA285"/>
      <c r="AB285"/>
      <c r="AC285"/>
      <c r="AD285"/>
      <c r="AE285"/>
      <c r="AF285"/>
      <c r="AG285">
        <v>0.37</v>
      </c>
      <c r="AH285"/>
      <c r="AI285"/>
      <c r="AJ285"/>
    </row>
    <row r="286" spans="1:36" s="50" customFormat="1" x14ac:dyDescent="0.25">
      <c r="A286" s="50" t="s">
        <v>929</v>
      </c>
      <c r="B286" t="s">
        <v>2222</v>
      </c>
      <c r="C286" t="s">
        <v>2900</v>
      </c>
      <c r="D286" s="50">
        <v>2.2999999999999998</v>
      </c>
      <c r="E286" s="50" t="s">
        <v>188</v>
      </c>
      <c r="F286" s="50" t="s">
        <v>294</v>
      </c>
      <c r="G286"/>
      <c r="H286" s="50" t="s">
        <v>2579</v>
      </c>
      <c r="I286" s="50" t="s">
        <v>142</v>
      </c>
      <c r="J286"/>
      <c r="K286"/>
      <c r="L286">
        <v>60</v>
      </c>
      <c r="M286">
        <v>130</v>
      </c>
      <c r="N286"/>
      <c r="O286"/>
      <c r="P286"/>
      <c r="Q286"/>
      <c r="R286"/>
      <c r="S286"/>
      <c r="T286"/>
      <c r="U286"/>
      <c r="V286"/>
      <c r="W286"/>
      <c r="X286"/>
      <c r="Y286"/>
      <c r="Z286"/>
      <c r="AA286"/>
      <c r="AB286"/>
      <c r="AC286"/>
      <c r="AD286"/>
      <c r="AE286"/>
      <c r="AF286"/>
      <c r="AG286">
        <v>0.26</v>
      </c>
      <c r="AH286"/>
      <c r="AI286"/>
      <c r="AJ286"/>
    </row>
    <row r="287" spans="1:36" s="50" customFormat="1" x14ac:dyDescent="0.25">
      <c r="A287" s="50" t="s">
        <v>1892</v>
      </c>
      <c r="B287" s="50" t="s">
        <v>2222</v>
      </c>
      <c r="D287" s="50">
        <v>2.2999999999999998</v>
      </c>
      <c r="E287" s="50" t="s">
        <v>188</v>
      </c>
      <c r="F287" s="50" t="s">
        <v>2310</v>
      </c>
      <c r="G287" s="50" t="s">
        <v>2622</v>
      </c>
      <c r="H287" s="50" t="s">
        <v>2623</v>
      </c>
      <c r="I287" s="50" t="s">
        <v>142</v>
      </c>
      <c r="L287" s="59">
        <f>V287*M287</f>
        <v>99.62</v>
      </c>
      <c r="M287" s="50">
        <v>586</v>
      </c>
      <c r="V287" s="50">
        <v>0.17</v>
      </c>
      <c r="AG287" s="50">
        <v>0.28000000000000003</v>
      </c>
    </row>
    <row r="288" spans="1:36" s="50" customFormat="1" x14ac:dyDescent="0.25">
      <c r="A288" s="50" t="s">
        <v>615</v>
      </c>
      <c r="B288" s="50" t="s">
        <v>2222</v>
      </c>
      <c r="C288" s="54" t="s">
        <v>2959</v>
      </c>
      <c r="D288" s="50">
        <v>2.1</v>
      </c>
      <c r="E288" s="50" t="s">
        <v>2225</v>
      </c>
      <c r="F288" s="50" t="s">
        <v>180</v>
      </c>
      <c r="G288" s="50" t="s">
        <v>314</v>
      </c>
      <c r="I288" s="50" t="s">
        <v>2226</v>
      </c>
      <c r="J288" s="50">
        <v>0.75</v>
      </c>
      <c r="K288" s="51">
        <v>0.65</v>
      </c>
      <c r="L288" s="51">
        <v>66</v>
      </c>
      <c r="M288" s="50">
        <v>101</v>
      </c>
      <c r="N288" s="58">
        <f>P288/(P288+Q288)</f>
        <v>0.80161943319838058</v>
      </c>
      <c r="O288" s="58">
        <f>S288/(S288+R288)</f>
        <v>0.57961783439490444</v>
      </c>
      <c r="P288" s="59">
        <f>J288*L288</f>
        <v>49.5</v>
      </c>
      <c r="Q288" s="59">
        <f>M288-L288-S288</f>
        <v>12.25</v>
      </c>
      <c r="R288" s="59">
        <f>L288-P288</f>
        <v>16.5</v>
      </c>
      <c r="S288" s="59">
        <f>K288*(M288-L288)</f>
        <v>22.75</v>
      </c>
      <c r="T288" s="58">
        <f>J288/(Q288/(Q288+S288))</f>
        <v>2.1428571428571428</v>
      </c>
      <c r="U288" s="58">
        <f>(R288/(R288+P288))/K288</f>
        <v>0.38461538461538458</v>
      </c>
      <c r="V288" s="50">
        <v>0.66</v>
      </c>
    </row>
    <row r="289" spans="1:35" s="50" customFormat="1" x14ac:dyDescent="0.25">
      <c r="A289" s="50" t="s">
        <v>615</v>
      </c>
      <c r="B289" s="50" t="s">
        <v>2222</v>
      </c>
      <c r="C289" s="54" t="s">
        <v>2818</v>
      </c>
      <c r="D289" s="50">
        <v>2.1</v>
      </c>
      <c r="E289" s="50" t="s">
        <v>2225</v>
      </c>
      <c r="F289" s="50" t="s">
        <v>180</v>
      </c>
      <c r="G289" s="50" t="s">
        <v>314</v>
      </c>
      <c r="I289" s="50" t="s">
        <v>2226</v>
      </c>
      <c r="J289" s="50">
        <v>0.77</v>
      </c>
      <c r="K289" s="51">
        <v>0.69</v>
      </c>
      <c r="L289" s="51">
        <v>110</v>
      </c>
      <c r="M289" s="50">
        <v>149</v>
      </c>
      <c r="N289" s="58">
        <f>P289/(P289+Q289)</f>
        <v>0.87509040190102283</v>
      </c>
      <c r="O289" s="58">
        <f>S289/(S289+R289)</f>
        <v>0.51541850220264318</v>
      </c>
      <c r="P289" s="59">
        <f>J289*L289</f>
        <v>84.7</v>
      </c>
      <c r="Q289" s="59">
        <f>M289-L289-S289</f>
        <v>12.090000000000003</v>
      </c>
      <c r="R289" s="59">
        <f>L289-P289</f>
        <v>25.299999999999997</v>
      </c>
      <c r="S289" s="59">
        <f>K289*(M289-L289)</f>
        <v>26.909999999999997</v>
      </c>
      <c r="T289" s="58">
        <f>J289/(Q289/(Q289+S289))</f>
        <v>2.4838709677419346</v>
      </c>
      <c r="U289" s="58">
        <f>(R289/(R289+P289))/K289</f>
        <v>0.33333333333333331</v>
      </c>
      <c r="V289" s="50">
        <v>0.74</v>
      </c>
    </row>
    <row r="290" spans="1:35" s="50" customFormat="1" x14ac:dyDescent="0.25">
      <c r="A290" s="50" t="s">
        <v>615</v>
      </c>
      <c r="B290" s="50" t="s">
        <v>2222</v>
      </c>
      <c r="C290" s="54" t="s">
        <v>2970</v>
      </c>
      <c r="D290" s="50">
        <v>2.1</v>
      </c>
      <c r="E290" s="50" t="s">
        <v>2225</v>
      </c>
      <c r="F290" s="50" t="s">
        <v>180</v>
      </c>
      <c r="G290" s="50" t="s">
        <v>314</v>
      </c>
      <c r="I290" s="50" t="s">
        <v>2226</v>
      </c>
      <c r="J290" s="50">
        <v>0.81</v>
      </c>
      <c r="K290" s="51">
        <v>1</v>
      </c>
      <c r="L290" s="51">
        <v>43</v>
      </c>
      <c r="M290" s="50">
        <v>48</v>
      </c>
      <c r="N290" s="58">
        <f>P290/(P290+Q290)</f>
        <v>1</v>
      </c>
      <c r="O290" s="58">
        <f>S290/(S290+R290)</f>
        <v>0.37965072133637068</v>
      </c>
      <c r="P290" s="59">
        <f>J290*L290</f>
        <v>34.830000000000005</v>
      </c>
      <c r="Q290" s="59">
        <f>M290-L290-S290</f>
        <v>0</v>
      </c>
      <c r="R290" s="59">
        <f>L290-P290</f>
        <v>8.1699999999999946</v>
      </c>
      <c r="S290" s="59">
        <f>K290*(M290-L290)</f>
        <v>5</v>
      </c>
      <c r="T290" s="58"/>
      <c r="U290" s="58">
        <f>(R290/(R290+P290))/K290</f>
        <v>0.18999999999999986</v>
      </c>
      <c r="V290" s="50">
        <v>0.9</v>
      </c>
    </row>
    <row r="291" spans="1:35" s="50" customFormat="1" x14ac:dyDescent="0.25">
      <c r="A291" s="50" t="s">
        <v>615</v>
      </c>
      <c r="B291" s="50" t="s">
        <v>2222</v>
      </c>
      <c r="C291" s="54"/>
      <c r="D291" s="50">
        <v>2.1</v>
      </c>
      <c r="F291" s="50" t="s">
        <v>180</v>
      </c>
      <c r="K291" s="51"/>
      <c r="L291" s="51"/>
      <c r="M291" s="50">
        <v>4670</v>
      </c>
      <c r="N291" s="58"/>
      <c r="O291" s="58"/>
      <c r="P291" s="59"/>
      <c r="Q291" s="59"/>
      <c r="R291" s="59"/>
      <c r="S291" s="59"/>
      <c r="T291" s="58"/>
      <c r="U291" s="58"/>
      <c r="AD291" s="50">
        <v>0.63</v>
      </c>
    </row>
    <row r="292" spans="1:35" s="50" customFormat="1" x14ac:dyDescent="0.25">
      <c r="A292" s="50" t="s">
        <v>2448</v>
      </c>
      <c r="B292" s="50" t="s">
        <v>2222</v>
      </c>
      <c r="D292" s="50">
        <v>2.1</v>
      </c>
      <c r="E292" s="50" t="s">
        <v>154</v>
      </c>
      <c r="F292" s="50" t="s">
        <v>2464</v>
      </c>
      <c r="G292" s="50" t="s">
        <v>2281</v>
      </c>
      <c r="I292" s="50" t="s">
        <v>2</v>
      </c>
      <c r="J292" s="50">
        <v>0.75</v>
      </c>
      <c r="K292" s="58">
        <f>S292/(S292+Q292)</f>
        <v>0.79661016949152541</v>
      </c>
      <c r="L292" s="50">
        <v>28</v>
      </c>
      <c r="M292" s="50">
        <v>323</v>
      </c>
      <c r="N292" s="58">
        <f>P292/(P292+Q292)</f>
        <v>0.25925925925925924</v>
      </c>
      <c r="O292" s="58">
        <f>S292/(S292+R292)</f>
        <v>0.97107438016528924</v>
      </c>
      <c r="P292" s="50">
        <v>21</v>
      </c>
      <c r="Q292" s="51">
        <v>60</v>
      </c>
      <c r="R292" s="51">
        <v>7</v>
      </c>
      <c r="S292" s="51">
        <v>235</v>
      </c>
      <c r="T292" s="58">
        <f>J292/(Q292/(Q292+S292))</f>
        <v>3.6874999999999996</v>
      </c>
      <c r="U292" s="58">
        <f>(R292/(R292+P292))/K292</f>
        <v>0.31382978723404253</v>
      </c>
      <c r="V292" s="58">
        <f>L292/M292</f>
        <v>8.6687306501547989E-2</v>
      </c>
    </row>
    <row r="293" spans="1:35" s="50" customFormat="1" x14ac:dyDescent="0.25">
      <c r="A293" s="50" t="s">
        <v>2448</v>
      </c>
      <c r="B293" s="50" t="s">
        <v>2222</v>
      </c>
      <c r="D293" s="50">
        <v>2.1</v>
      </c>
      <c r="E293" s="50" t="s">
        <v>162</v>
      </c>
      <c r="F293" s="50" t="s">
        <v>2464</v>
      </c>
      <c r="G293" s="50" t="s">
        <v>2281</v>
      </c>
      <c r="I293" s="50" t="s">
        <v>2</v>
      </c>
      <c r="J293" s="50">
        <v>0.93</v>
      </c>
      <c r="K293" s="58">
        <f>S293/(S293+Q293)</f>
        <v>0.81355932203389836</v>
      </c>
      <c r="L293" s="50">
        <v>28</v>
      </c>
      <c r="M293" s="50">
        <v>323</v>
      </c>
      <c r="N293" s="58">
        <f>P293/(P293+Q293)</f>
        <v>0.32098765432098764</v>
      </c>
      <c r="O293" s="58">
        <f>S293/(S293+R293)</f>
        <v>0.99173553719008267</v>
      </c>
      <c r="P293" s="50">
        <v>26</v>
      </c>
      <c r="Q293" s="51">
        <v>55</v>
      </c>
      <c r="R293" s="51">
        <v>2</v>
      </c>
      <c r="S293" s="51">
        <v>240</v>
      </c>
      <c r="T293" s="58">
        <f>J293/(Q293/(Q293+S293))</f>
        <v>4.9881818181818183</v>
      </c>
      <c r="U293" s="58">
        <f>(R293/(R293+P293))/K293</f>
        <v>8.7797619047619041E-2</v>
      </c>
      <c r="V293" s="58">
        <f>L293/M293</f>
        <v>8.6687306501547989E-2</v>
      </c>
    </row>
    <row r="294" spans="1:35" s="50" customFormat="1" x14ac:dyDescent="0.25">
      <c r="A294" s="50" t="s">
        <v>2813</v>
      </c>
      <c r="B294" s="50" t="s">
        <v>2222</v>
      </c>
      <c r="D294" s="50">
        <v>2.1</v>
      </c>
      <c r="E294" s="50" t="s">
        <v>157</v>
      </c>
      <c r="F294" s="50" t="s">
        <v>2464</v>
      </c>
      <c r="G294" s="50" t="s">
        <v>2281</v>
      </c>
      <c r="I294" s="50">
        <v>1</v>
      </c>
      <c r="J294" s="50">
        <v>0.83</v>
      </c>
      <c r="K294" s="50">
        <v>0.88</v>
      </c>
      <c r="L294" s="50">
        <v>6</v>
      </c>
      <c r="M294" s="50">
        <v>351</v>
      </c>
      <c r="N294" s="50">
        <v>0.11</v>
      </c>
      <c r="O294" s="58">
        <f>S294/(S294+R294)</f>
        <v>0.99672131147540988</v>
      </c>
      <c r="P294" s="50">
        <v>5</v>
      </c>
      <c r="Q294" s="50">
        <v>41</v>
      </c>
      <c r="R294" s="51">
        <v>1</v>
      </c>
      <c r="S294" s="51">
        <v>304</v>
      </c>
      <c r="T294" s="58">
        <f>J294/(Q294/(Q294+S294))</f>
        <v>6.984146341463414</v>
      </c>
      <c r="U294" s="58">
        <f>(R294/(R294+P294))/K294</f>
        <v>0.18939393939393939</v>
      </c>
      <c r="V294" s="64">
        <f>L294/M294</f>
        <v>1.7094017094017096E-2</v>
      </c>
    </row>
    <row r="295" spans="1:35" s="50" customFormat="1" x14ac:dyDescent="0.25">
      <c r="A295" s="50" t="s">
        <v>1421</v>
      </c>
      <c r="B295" s="50" t="s">
        <v>2222</v>
      </c>
      <c r="D295" s="50">
        <v>2.2000000000000002</v>
      </c>
      <c r="E295" s="50" t="s">
        <v>2805</v>
      </c>
      <c r="F295" s="50" t="s">
        <v>2273</v>
      </c>
      <c r="G295" s="50" t="s">
        <v>2282</v>
      </c>
      <c r="I295" s="50">
        <v>7</v>
      </c>
      <c r="J295" s="50">
        <v>0.56000000000000005</v>
      </c>
      <c r="K295" s="50">
        <v>0.9</v>
      </c>
      <c r="L295" s="50">
        <v>18</v>
      </c>
      <c r="M295" s="50">
        <v>105</v>
      </c>
      <c r="N295" s="58">
        <f>P295/(P295+Q295)</f>
        <v>0.53674121405750796</v>
      </c>
      <c r="O295" s="58">
        <f>S295/(S295+R295)</f>
        <v>0.90814196242171186</v>
      </c>
      <c r="P295" s="59">
        <f>J295*L295</f>
        <v>10.080000000000002</v>
      </c>
      <c r="Q295" s="59">
        <f>M295-L295-S295</f>
        <v>8.7000000000000028</v>
      </c>
      <c r="R295" s="59">
        <f>L295-P295</f>
        <v>7.9199999999999982</v>
      </c>
      <c r="S295" s="59">
        <f>K295*(M295-L295)</f>
        <v>78.3</v>
      </c>
      <c r="T295" s="58">
        <f>J295/(Q295/(Q295+S295))</f>
        <v>5.5999999999999988</v>
      </c>
      <c r="U295" s="58">
        <f>(R295/(R295+P295))/K295</f>
        <v>0.48888888888888876</v>
      </c>
      <c r="V295" s="50">
        <v>0.17</v>
      </c>
    </row>
    <row r="296" spans="1:35" s="50" customFormat="1" x14ac:dyDescent="0.25">
      <c r="A296" s="50" t="s">
        <v>1421</v>
      </c>
      <c r="B296" s="50" t="s">
        <v>2222</v>
      </c>
      <c r="D296" s="50">
        <v>2.2000000000000002</v>
      </c>
      <c r="E296" s="50" t="s">
        <v>2805</v>
      </c>
      <c r="F296" s="50" t="s">
        <v>2273</v>
      </c>
      <c r="G296" s="50" t="s">
        <v>2282</v>
      </c>
      <c r="I296" s="50">
        <v>4</v>
      </c>
      <c r="J296" s="50">
        <v>0.83</v>
      </c>
      <c r="K296" s="50">
        <v>0.57999999999999996</v>
      </c>
      <c r="L296" s="50">
        <v>18</v>
      </c>
      <c r="M296" s="50">
        <v>105</v>
      </c>
      <c r="N296" s="58">
        <f>P296/(P296+Q296)</f>
        <v>0.29020979020979015</v>
      </c>
      <c r="O296" s="58">
        <f>S296/(S296+R296)</f>
        <v>0.94282511210762332</v>
      </c>
      <c r="P296" s="59">
        <f>J296*L296</f>
        <v>14.94</v>
      </c>
      <c r="Q296" s="59">
        <f>M296-L296-S296</f>
        <v>36.540000000000006</v>
      </c>
      <c r="R296" s="59">
        <f>L296-P296</f>
        <v>3.0600000000000005</v>
      </c>
      <c r="S296" s="59">
        <f>K296*(M296-L296)</f>
        <v>50.459999999999994</v>
      </c>
      <c r="T296" s="58">
        <f>J296/(Q296/(Q296+S296))</f>
        <v>1.9761904761904756</v>
      </c>
      <c r="U296" s="58">
        <f>(R296/(R296+P296))/K296</f>
        <v>0.29310344827586216</v>
      </c>
      <c r="V296" s="50">
        <v>0.17</v>
      </c>
    </row>
    <row r="297" spans="1:35" s="50" customFormat="1" x14ac:dyDescent="0.25">
      <c r="A297" s="50" t="s">
        <v>1421</v>
      </c>
      <c r="B297" s="50" t="s">
        <v>2222</v>
      </c>
      <c r="D297" s="50">
        <v>2.2000000000000002</v>
      </c>
      <c r="F297" s="50" t="s">
        <v>2273</v>
      </c>
      <c r="M297" s="50">
        <v>6</v>
      </c>
      <c r="N297" s="58"/>
      <c r="O297" s="58"/>
      <c r="P297" s="59"/>
      <c r="Q297" s="59"/>
      <c r="R297" s="59"/>
      <c r="S297" s="59"/>
      <c r="T297" s="58"/>
      <c r="U297" s="58"/>
      <c r="Z297" s="50">
        <v>0.82</v>
      </c>
      <c r="AA297" s="50">
        <v>0.57999999999999996</v>
      </c>
    </row>
    <row r="298" spans="1:35" s="50" customFormat="1" x14ac:dyDescent="0.25">
      <c r="A298" s="50" t="s">
        <v>1421</v>
      </c>
      <c r="B298" s="50" t="s">
        <v>2222</v>
      </c>
      <c r="D298" s="50">
        <v>2.2000000000000002</v>
      </c>
      <c r="E298" s="50" t="s">
        <v>2805</v>
      </c>
      <c r="F298" s="50" t="s">
        <v>2273</v>
      </c>
      <c r="G298" s="50" t="s">
        <v>2282</v>
      </c>
      <c r="I298" s="50" t="s">
        <v>142</v>
      </c>
      <c r="L298" s="50">
        <v>18</v>
      </c>
      <c r="M298" s="50">
        <v>105</v>
      </c>
      <c r="N298" s="58"/>
      <c r="O298" s="58"/>
      <c r="P298" s="59"/>
      <c r="Q298" s="59"/>
      <c r="R298" s="59"/>
      <c r="S298" s="59"/>
      <c r="T298" s="58"/>
      <c r="U298" s="58"/>
      <c r="V298" s="50">
        <v>0.17</v>
      </c>
      <c r="W298" s="50">
        <v>0.81</v>
      </c>
      <c r="Y298" s="50" t="s">
        <v>2807</v>
      </c>
      <c r="AD298" s="50">
        <v>0.41</v>
      </c>
      <c r="AE298" s="50">
        <v>0.75</v>
      </c>
      <c r="AI298" s="50" t="s">
        <v>2808</v>
      </c>
    </row>
    <row r="299" spans="1:35" s="50" customFormat="1" x14ac:dyDescent="0.25">
      <c r="A299" s="50" t="s">
        <v>1035</v>
      </c>
      <c r="B299" s="50" t="s">
        <v>2222</v>
      </c>
      <c r="C299" s="50" t="s">
        <v>2698</v>
      </c>
      <c r="D299" s="50">
        <v>2.2999999999999998</v>
      </c>
      <c r="E299" s="50" t="s">
        <v>188</v>
      </c>
      <c r="F299" s="50" t="s">
        <v>313</v>
      </c>
      <c r="G299" s="50" t="s">
        <v>2622</v>
      </c>
      <c r="H299" s="50" t="s">
        <v>2565</v>
      </c>
      <c r="I299" s="50">
        <v>50</v>
      </c>
      <c r="J299" s="58">
        <f>P299/(P299+R299)</f>
        <v>0.23076923076923078</v>
      </c>
      <c r="K299" s="58">
        <f>S299/(S299+Q299)</f>
        <v>0.82482482482482478</v>
      </c>
      <c r="L299" s="50">
        <v>26</v>
      </c>
      <c r="M299" s="50">
        <v>1025</v>
      </c>
      <c r="N299" s="58">
        <f t="shared" ref="N299:N304" si="67">P299/(P299+Q299)</f>
        <v>3.3149171270718231E-2</v>
      </c>
      <c r="O299" s="58">
        <f t="shared" ref="O299:O304" si="68">S299/(S299+R299)</f>
        <v>0.976303317535545</v>
      </c>
      <c r="P299" s="50">
        <v>6</v>
      </c>
      <c r="Q299" s="51">
        <v>175</v>
      </c>
      <c r="R299" s="50">
        <v>20</v>
      </c>
      <c r="S299" s="51">
        <v>824</v>
      </c>
      <c r="T299" s="58">
        <f t="shared" ref="T299:T304" si="69">J299/(Q299/(Q299+S299))</f>
        <v>1.3173626373626375</v>
      </c>
      <c r="U299" s="58">
        <f t="shared" ref="U299:U304" si="70">(R299/(R299+P299))/K299</f>
        <v>0.93259895444361474</v>
      </c>
      <c r="V299" s="64">
        <f t="shared" ref="V299:V324" si="71">L299/M299</f>
        <v>2.5365853658536587E-2</v>
      </c>
    </row>
    <row r="300" spans="1:35" s="50" customFormat="1" x14ac:dyDescent="0.25">
      <c r="A300" s="50" t="s">
        <v>1035</v>
      </c>
      <c r="B300" s="50" t="s">
        <v>2222</v>
      </c>
      <c r="C300" s="50" t="s">
        <v>2698</v>
      </c>
      <c r="D300" s="50">
        <v>2.2999999999999998</v>
      </c>
      <c r="E300" s="50" t="s">
        <v>188</v>
      </c>
      <c r="F300" s="50" t="s">
        <v>313</v>
      </c>
      <c r="G300" s="50" t="s">
        <v>2622</v>
      </c>
      <c r="H300" s="50" t="s">
        <v>2579</v>
      </c>
      <c r="I300" s="50">
        <v>50</v>
      </c>
      <c r="J300" s="50">
        <v>0.36</v>
      </c>
      <c r="K300" s="50">
        <v>0.85</v>
      </c>
      <c r="L300" s="50">
        <v>114</v>
      </c>
      <c r="M300" s="50">
        <v>1025</v>
      </c>
      <c r="N300" s="58">
        <f t="shared" si="67"/>
        <v>0.22651933701657459</v>
      </c>
      <c r="O300" s="58">
        <f t="shared" si="68"/>
        <v>0.9135071090047393</v>
      </c>
      <c r="P300" s="54">
        <v>41</v>
      </c>
      <c r="Q300" s="59">
        <f>M300-L300-S300</f>
        <v>140</v>
      </c>
      <c r="R300" s="50">
        <v>73</v>
      </c>
      <c r="S300" s="73">
        <v>771</v>
      </c>
      <c r="T300" s="58">
        <f t="shared" si="69"/>
        <v>2.3425714285714285</v>
      </c>
      <c r="U300" s="58">
        <f t="shared" si="70"/>
        <v>0.75335397316821462</v>
      </c>
      <c r="V300" s="64">
        <f t="shared" si="71"/>
        <v>0.11121951219512195</v>
      </c>
    </row>
    <row r="301" spans="1:35" s="50" customFormat="1" x14ac:dyDescent="0.25">
      <c r="A301" s="50" t="s">
        <v>1035</v>
      </c>
      <c r="B301" s="50" t="s">
        <v>2222</v>
      </c>
      <c r="C301" s="50" t="s">
        <v>2693</v>
      </c>
      <c r="D301" s="50">
        <v>2.2999999999999998</v>
      </c>
      <c r="E301" s="50" t="s">
        <v>188</v>
      </c>
      <c r="F301" s="50" t="s">
        <v>313</v>
      </c>
      <c r="G301" s="50" t="s">
        <v>2622</v>
      </c>
      <c r="H301" s="50" t="s">
        <v>2579</v>
      </c>
      <c r="I301" s="50">
        <v>50</v>
      </c>
      <c r="J301" s="58">
        <f>P301/(P301+R301)</f>
        <v>0.36363636363636365</v>
      </c>
      <c r="K301" s="58">
        <f>S301/(S301+Q301)</f>
        <v>0.8214285714285714</v>
      </c>
      <c r="L301" s="50">
        <v>55</v>
      </c>
      <c r="M301" s="50">
        <v>139</v>
      </c>
      <c r="N301" s="58">
        <f t="shared" si="67"/>
        <v>0.5714285714285714</v>
      </c>
      <c r="O301" s="58">
        <f t="shared" si="68"/>
        <v>0.66346153846153844</v>
      </c>
      <c r="P301" s="50">
        <v>20</v>
      </c>
      <c r="Q301" s="50">
        <v>15</v>
      </c>
      <c r="R301" s="50">
        <v>35</v>
      </c>
      <c r="S301" s="50">
        <v>69</v>
      </c>
      <c r="T301" s="58">
        <f t="shared" si="69"/>
        <v>2.0363636363636362</v>
      </c>
      <c r="U301" s="58">
        <f t="shared" si="70"/>
        <v>0.77470355731225293</v>
      </c>
      <c r="V301" s="64">
        <f t="shared" si="71"/>
        <v>0.39568345323741005</v>
      </c>
    </row>
    <row r="302" spans="1:35" s="50" customFormat="1" x14ac:dyDescent="0.25">
      <c r="A302" s="50" t="s">
        <v>1035</v>
      </c>
      <c r="B302" s="50" t="s">
        <v>2222</v>
      </c>
      <c r="C302" s="50" t="s">
        <v>2692</v>
      </c>
      <c r="D302" s="50">
        <v>2.2999999999999998</v>
      </c>
      <c r="E302" s="50" t="s">
        <v>188</v>
      </c>
      <c r="F302" s="50" t="s">
        <v>313</v>
      </c>
      <c r="G302" s="50" t="s">
        <v>2622</v>
      </c>
      <c r="H302" s="50" t="s">
        <v>2579</v>
      </c>
      <c r="I302" s="50">
        <v>50</v>
      </c>
      <c r="J302" s="58">
        <f>P302/(P302+R302)</f>
        <v>0.36842105263157893</v>
      </c>
      <c r="K302" s="58">
        <f>S302/(S302+Q302)</f>
        <v>0.85154639175257729</v>
      </c>
      <c r="L302" s="50">
        <v>19</v>
      </c>
      <c r="M302" s="50">
        <v>504</v>
      </c>
      <c r="N302" s="58">
        <f t="shared" si="67"/>
        <v>8.8607594936708861E-2</v>
      </c>
      <c r="O302" s="58">
        <f t="shared" si="68"/>
        <v>0.97176470588235297</v>
      </c>
      <c r="P302" s="54">
        <v>7</v>
      </c>
      <c r="Q302" s="73">
        <v>72</v>
      </c>
      <c r="R302" s="50">
        <v>12</v>
      </c>
      <c r="S302" s="73">
        <v>413</v>
      </c>
      <c r="T302" s="58">
        <f t="shared" si="69"/>
        <v>2.4817251461988303</v>
      </c>
      <c r="U302" s="58">
        <f t="shared" si="70"/>
        <v>0.74168472027526444</v>
      </c>
      <c r="V302" s="64">
        <f t="shared" si="71"/>
        <v>3.7698412698412696E-2</v>
      </c>
    </row>
    <row r="303" spans="1:35" s="50" customFormat="1" x14ac:dyDescent="0.25">
      <c r="A303" s="50" t="s">
        <v>1035</v>
      </c>
      <c r="B303" s="50" t="s">
        <v>2222</v>
      </c>
      <c r="C303" s="50" t="s">
        <v>2698</v>
      </c>
      <c r="D303" s="50">
        <v>2.2999999999999998</v>
      </c>
      <c r="E303" s="50" t="s">
        <v>188</v>
      </c>
      <c r="F303" s="50" t="s">
        <v>313</v>
      </c>
      <c r="G303" s="50" t="s">
        <v>2622</v>
      </c>
      <c r="H303" s="50" t="s">
        <v>2936</v>
      </c>
      <c r="I303" s="50">
        <v>50</v>
      </c>
      <c r="J303" s="58">
        <f>P303/(P303+R303)</f>
        <v>0.38028169014084506</v>
      </c>
      <c r="K303" s="58">
        <f>S303/(S303+Q303)</f>
        <v>0.83857442348008382</v>
      </c>
      <c r="L303" s="50">
        <v>71</v>
      </c>
      <c r="M303" s="50">
        <v>1025</v>
      </c>
      <c r="N303" s="58">
        <f t="shared" si="67"/>
        <v>0.14917127071823205</v>
      </c>
      <c r="O303" s="58">
        <f t="shared" si="68"/>
        <v>0.94786729857819907</v>
      </c>
      <c r="P303" s="50">
        <v>27</v>
      </c>
      <c r="Q303" s="51">
        <v>154</v>
      </c>
      <c r="R303" s="50">
        <v>44</v>
      </c>
      <c r="S303" s="51">
        <v>800</v>
      </c>
      <c r="T303" s="58">
        <f t="shared" si="69"/>
        <v>2.3557709895738062</v>
      </c>
      <c r="U303" s="58">
        <f t="shared" si="70"/>
        <v>0.7390140845070422</v>
      </c>
      <c r="V303" s="64">
        <f t="shared" si="71"/>
        <v>6.9268292682926835E-2</v>
      </c>
    </row>
    <row r="304" spans="1:35" s="50" customFormat="1" x14ac:dyDescent="0.25">
      <c r="A304" s="50" t="s">
        <v>1035</v>
      </c>
      <c r="B304" s="50" t="s">
        <v>2222</v>
      </c>
      <c r="C304" s="50" t="s">
        <v>2698</v>
      </c>
      <c r="D304" s="50">
        <v>2.2999999999999998</v>
      </c>
      <c r="E304" s="50" t="s">
        <v>188</v>
      </c>
      <c r="F304" s="50" t="s">
        <v>313</v>
      </c>
      <c r="G304" s="50" t="s">
        <v>2622</v>
      </c>
      <c r="H304" s="50" t="s">
        <v>2934</v>
      </c>
      <c r="I304" s="50">
        <v>50</v>
      </c>
      <c r="J304" s="58">
        <f>P304/(P304+R304)</f>
        <v>0.5757575757575758</v>
      </c>
      <c r="K304" s="58">
        <f>S304/(S304+Q304)</f>
        <v>0.83669354838709675</v>
      </c>
      <c r="L304" s="50">
        <v>33</v>
      </c>
      <c r="M304" s="50">
        <v>1025</v>
      </c>
      <c r="N304" s="58">
        <f t="shared" si="67"/>
        <v>0.10497237569060773</v>
      </c>
      <c r="O304" s="58">
        <f t="shared" si="68"/>
        <v>0.98341232227488151</v>
      </c>
      <c r="P304" s="50">
        <v>19</v>
      </c>
      <c r="Q304" s="51">
        <v>162</v>
      </c>
      <c r="R304" s="50">
        <v>14</v>
      </c>
      <c r="S304" s="51">
        <v>830</v>
      </c>
      <c r="T304" s="58">
        <f t="shared" si="69"/>
        <v>3.5256266367377482</v>
      </c>
      <c r="U304" s="58">
        <f t="shared" si="70"/>
        <v>0.50704636728733121</v>
      </c>
      <c r="V304" s="64">
        <f t="shared" si="71"/>
        <v>3.2195121951219513E-2</v>
      </c>
    </row>
    <row r="305" spans="1:35" s="50" customFormat="1" x14ac:dyDescent="0.25">
      <c r="A305" s="50" t="s">
        <v>1035</v>
      </c>
      <c r="B305" s="50" t="s">
        <v>2222</v>
      </c>
      <c r="C305" s="50" t="s">
        <v>2693</v>
      </c>
      <c r="D305" s="50">
        <v>2.2999999999999998</v>
      </c>
      <c r="E305" s="50" t="s">
        <v>188</v>
      </c>
      <c r="F305" s="50" t="s">
        <v>313</v>
      </c>
      <c r="G305" s="50" t="s">
        <v>2622</v>
      </c>
      <c r="H305" s="50" t="s">
        <v>2579</v>
      </c>
      <c r="I305" s="50" t="s">
        <v>142</v>
      </c>
      <c r="L305" s="50">
        <v>55</v>
      </c>
      <c r="M305" s="50">
        <v>139</v>
      </c>
      <c r="V305" s="64">
        <f t="shared" si="71"/>
        <v>0.39568345323741005</v>
      </c>
      <c r="W305" s="50">
        <v>0.64</v>
      </c>
    </row>
    <row r="306" spans="1:35" s="50" customFormat="1" x14ac:dyDescent="0.25">
      <c r="A306" s="50" t="s">
        <v>1035</v>
      </c>
      <c r="B306" s="50" t="s">
        <v>2222</v>
      </c>
      <c r="C306" s="50" t="s">
        <v>2693</v>
      </c>
      <c r="D306" s="50">
        <v>2.2999999999999998</v>
      </c>
      <c r="E306" s="50" t="s">
        <v>188</v>
      </c>
      <c r="F306" s="50" t="s">
        <v>2694</v>
      </c>
      <c r="G306" s="50" t="s">
        <v>2622</v>
      </c>
      <c r="H306" s="50" t="s">
        <v>2579</v>
      </c>
      <c r="I306" s="50" t="s">
        <v>142</v>
      </c>
      <c r="L306" s="50">
        <v>55</v>
      </c>
      <c r="M306" s="50">
        <v>139</v>
      </c>
      <c r="V306" s="64">
        <f t="shared" si="71"/>
        <v>0.39568345323741005</v>
      </c>
      <c r="W306" s="50">
        <v>0.6</v>
      </c>
      <c r="AI306" s="50" t="s">
        <v>2705</v>
      </c>
    </row>
    <row r="307" spans="1:35" s="50" customFormat="1" x14ac:dyDescent="0.25">
      <c r="A307" s="50" t="s">
        <v>1035</v>
      </c>
      <c r="B307" s="50" t="s">
        <v>2222</v>
      </c>
      <c r="C307" s="50" t="s">
        <v>2693</v>
      </c>
      <c r="D307" s="50">
        <v>2.2999999999999998</v>
      </c>
      <c r="E307" s="50" t="s">
        <v>188</v>
      </c>
      <c r="F307" s="50" t="s">
        <v>2695</v>
      </c>
      <c r="G307" s="50" t="s">
        <v>2622</v>
      </c>
      <c r="H307" s="50" t="s">
        <v>2579</v>
      </c>
      <c r="I307" s="50" t="s">
        <v>142</v>
      </c>
      <c r="L307" s="50">
        <v>55</v>
      </c>
      <c r="M307" s="50">
        <v>139</v>
      </c>
      <c r="V307" s="64">
        <f t="shared" si="71"/>
        <v>0.39568345323741005</v>
      </c>
      <c r="W307" s="50">
        <v>0.61</v>
      </c>
    </row>
    <row r="308" spans="1:35" s="50" customFormat="1" x14ac:dyDescent="0.25">
      <c r="A308" s="50" t="s">
        <v>1035</v>
      </c>
      <c r="B308" s="50" t="s">
        <v>2222</v>
      </c>
      <c r="C308" s="50" t="s">
        <v>2693</v>
      </c>
      <c r="D308" s="50">
        <v>2.2999999999999998</v>
      </c>
      <c r="E308" s="50" t="s">
        <v>188</v>
      </c>
      <c r="F308" s="50" t="s">
        <v>2696</v>
      </c>
      <c r="G308" s="50" t="s">
        <v>2622</v>
      </c>
      <c r="H308" s="50" t="s">
        <v>2579</v>
      </c>
      <c r="I308" s="50" t="s">
        <v>142</v>
      </c>
      <c r="L308" s="50">
        <v>55</v>
      </c>
      <c r="M308" s="50">
        <v>139</v>
      </c>
      <c r="V308" s="64">
        <f t="shared" si="71"/>
        <v>0.39568345323741005</v>
      </c>
      <c r="W308" s="50">
        <v>0.63</v>
      </c>
    </row>
    <row r="309" spans="1:35" s="50" customFormat="1" x14ac:dyDescent="0.25">
      <c r="A309" s="50" t="s">
        <v>1035</v>
      </c>
      <c r="B309" s="50" t="s">
        <v>2222</v>
      </c>
      <c r="C309" s="50" t="s">
        <v>2693</v>
      </c>
      <c r="D309" s="50">
        <v>2.2999999999999998</v>
      </c>
      <c r="E309" s="50" t="s">
        <v>188</v>
      </c>
      <c r="F309" s="50" t="s">
        <v>2697</v>
      </c>
      <c r="G309" s="50" t="s">
        <v>2622</v>
      </c>
      <c r="H309" s="50" t="s">
        <v>2579</v>
      </c>
      <c r="I309" s="50" t="s">
        <v>142</v>
      </c>
      <c r="L309" s="50">
        <v>55</v>
      </c>
      <c r="M309" s="50">
        <v>139</v>
      </c>
      <c r="V309" s="64">
        <f t="shared" si="71"/>
        <v>0.39568345323741005</v>
      </c>
      <c r="W309" s="50">
        <v>0.61</v>
      </c>
    </row>
    <row r="310" spans="1:35" s="50" customFormat="1" x14ac:dyDescent="0.25">
      <c r="A310" s="50" t="s">
        <v>1035</v>
      </c>
      <c r="B310" s="50" t="s">
        <v>2222</v>
      </c>
      <c r="C310" s="50" t="s">
        <v>2692</v>
      </c>
      <c r="D310" s="50">
        <v>2.2999999999999998</v>
      </c>
      <c r="E310" s="50" t="s">
        <v>188</v>
      </c>
      <c r="F310" s="50" t="s">
        <v>313</v>
      </c>
      <c r="G310" s="50" t="s">
        <v>2622</v>
      </c>
      <c r="H310" s="50" t="s">
        <v>2579</v>
      </c>
      <c r="I310" s="50" t="s">
        <v>142</v>
      </c>
      <c r="L310" s="50">
        <v>19</v>
      </c>
      <c r="M310" s="50">
        <v>504</v>
      </c>
      <c r="V310" s="64">
        <f t="shared" si="71"/>
        <v>3.7698412698412696E-2</v>
      </c>
      <c r="W310" s="50">
        <v>0.69</v>
      </c>
    </row>
    <row r="311" spans="1:35" s="50" customFormat="1" x14ac:dyDescent="0.25">
      <c r="A311" s="50" t="s">
        <v>1035</v>
      </c>
      <c r="B311" s="50" t="s">
        <v>2222</v>
      </c>
      <c r="C311" s="50" t="s">
        <v>2692</v>
      </c>
      <c r="D311" s="50">
        <v>2.2999999999999998</v>
      </c>
      <c r="E311" s="50" t="s">
        <v>188</v>
      </c>
      <c r="F311" s="50" t="s">
        <v>2694</v>
      </c>
      <c r="G311" s="50" t="s">
        <v>2622</v>
      </c>
      <c r="H311" s="50" t="s">
        <v>2579</v>
      </c>
      <c r="I311" s="50" t="s">
        <v>142</v>
      </c>
      <c r="L311" s="50">
        <v>19</v>
      </c>
      <c r="M311" s="50">
        <v>504</v>
      </c>
      <c r="V311" s="64">
        <f t="shared" si="71"/>
        <v>3.7698412698412696E-2</v>
      </c>
      <c r="W311" s="50">
        <v>0.61</v>
      </c>
      <c r="AI311" s="50" t="s">
        <v>2704</v>
      </c>
    </row>
    <row r="312" spans="1:35" s="50" customFormat="1" x14ac:dyDescent="0.25">
      <c r="A312" s="50" t="s">
        <v>1035</v>
      </c>
      <c r="B312" s="50" t="s">
        <v>2222</v>
      </c>
      <c r="C312" s="50" t="s">
        <v>2692</v>
      </c>
      <c r="D312" s="50">
        <v>2.2999999999999998</v>
      </c>
      <c r="E312" s="50" t="s">
        <v>188</v>
      </c>
      <c r="F312" s="50" t="s">
        <v>2695</v>
      </c>
      <c r="G312" s="50" t="s">
        <v>2622</v>
      </c>
      <c r="H312" s="50" t="s">
        <v>2579</v>
      </c>
      <c r="I312" s="50" t="s">
        <v>142</v>
      </c>
      <c r="L312" s="50">
        <v>19</v>
      </c>
      <c r="M312" s="50">
        <v>504</v>
      </c>
      <c r="V312" s="64">
        <f t="shared" si="71"/>
        <v>3.7698412698412696E-2</v>
      </c>
      <c r="W312" s="50">
        <v>0.69</v>
      </c>
    </row>
    <row r="313" spans="1:35" s="50" customFormat="1" x14ac:dyDescent="0.25">
      <c r="A313" s="50" t="s">
        <v>1035</v>
      </c>
      <c r="B313" s="50" t="s">
        <v>2222</v>
      </c>
      <c r="C313" s="50" t="s">
        <v>2692</v>
      </c>
      <c r="D313" s="50">
        <v>2.2999999999999998</v>
      </c>
      <c r="E313" s="50" t="s">
        <v>188</v>
      </c>
      <c r="F313" s="50" t="s">
        <v>2696</v>
      </c>
      <c r="G313" s="50" t="s">
        <v>2622</v>
      </c>
      <c r="H313" s="50" t="s">
        <v>2579</v>
      </c>
      <c r="I313" s="50" t="s">
        <v>142</v>
      </c>
      <c r="L313" s="50">
        <v>19</v>
      </c>
      <c r="M313" s="50">
        <v>504</v>
      </c>
      <c r="V313" s="64">
        <f t="shared" si="71"/>
        <v>3.7698412698412696E-2</v>
      </c>
      <c r="W313" s="50">
        <v>0.67</v>
      </c>
    </row>
    <row r="314" spans="1:35" s="50" customFormat="1" x14ac:dyDescent="0.25">
      <c r="A314" s="50" t="s">
        <v>1035</v>
      </c>
      <c r="B314" s="50" t="s">
        <v>2222</v>
      </c>
      <c r="C314" s="50" t="s">
        <v>2692</v>
      </c>
      <c r="D314" s="50">
        <v>2.2999999999999998</v>
      </c>
      <c r="E314" s="50" t="s">
        <v>188</v>
      </c>
      <c r="F314" s="50" t="s">
        <v>2697</v>
      </c>
      <c r="G314" s="50" t="s">
        <v>2622</v>
      </c>
      <c r="H314" s="50" t="s">
        <v>2579</v>
      </c>
      <c r="I314" s="50" t="s">
        <v>142</v>
      </c>
      <c r="L314" s="50">
        <v>19</v>
      </c>
      <c r="M314" s="50">
        <v>504</v>
      </c>
      <c r="V314" s="64">
        <f t="shared" si="71"/>
        <v>3.7698412698412696E-2</v>
      </c>
      <c r="W314" s="50">
        <v>0.69</v>
      </c>
    </row>
    <row r="315" spans="1:35" s="50" customFormat="1" x14ac:dyDescent="0.25">
      <c r="A315" s="50" t="s">
        <v>1035</v>
      </c>
      <c r="B315" s="50" t="s">
        <v>2222</v>
      </c>
      <c r="C315" s="50" t="s">
        <v>2698</v>
      </c>
      <c r="D315" s="50">
        <v>2.2999999999999998</v>
      </c>
      <c r="E315" s="50" t="s">
        <v>188</v>
      </c>
      <c r="F315" s="50" t="s">
        <v>313</v>
      </c>
      <c r="G315" s="50" t="s">
        <v>2622</v>
      </c>
      <c r="H315" s="50" t="s">
        <v>2579</v>
      </c>
      <c r="I315" s="50" t="s">
        <v>142</v>
      </c>
      <c r="L315" s="50">
        <v>114</v>
      </c>
      <c r="M315" s="50">
        <v>1025</v>
      </c>
      <c r="N315" s="58"/>
      <c r="O315" s="58"/>
      <c r="P315" s="54"/>
      <c r="Q315" s="73"/>
      <c r="S315" s="73"/>
      <c r="T315" s="58"/>
      <c r="U315" s="58"/>
      <c r="V315" s="64">
        <f t="shared" si="71"/>
        <v>0.11121951219512195</v>
      </c>
      <c r="W315" s="50">
        <v>0.68</v>
      </c>
      <c r="AI315" s="50" t="s">
        <v>2700</v>
      </c>
    </row>
    <row r="316" spans="1:35" s="50" customFormat="1" x14ac:dyDescent="0.25">
      <c r="A316" s="50" t="s">
        <v>1035</v>
      </c>
      <c r="B316" s="50" t="s">
        <v>2222</v>
      </c>
      <c r="C316" s="50" t="s">
        <v>2698</v>
      </c>
      <c r="D316" s="50">
        <v>2.2999999999999998</v>
      </c>
      <c r="E316" s="50" t="s">
        <v>188</v>
      </c>
      <c r="F316" s="50" t="s">
        <v>2694</v>
      </c>
      <c r="G316" s="50" t="s">
        <v>2622</v>
      </c>
      <c r="H316" s="50" t="s">
        <v>2579</v>
      </c>
      <c r="I316" s="50" t="s">
        <v>142</v>
      </c>
      <c r="L316" s="50">
        <v>114</v>
      </c>
      <c r="M316" s="50">
        <v>1025</v>
      </c>
      <c r="V316" s="64">
        <f t="shared" si="71"/>
        <v>0.11121951219512195</v>
      </c>
      <c r="W316" s="50">
        <v>0.63</v>
      </c>
      <c r="AI316" s="50" t="s">
        <v>2699</v>
      </c>
    </row>
    <row r="317" spans="1:35" s="50" customFormat="1" x14ac:dyDescent="0.25">
      <c r="A317" s="50" t="s">
        <v>1035</v>
      </c>
      <c r="B317" s="50" t="s">
        <v>2222</v>
      </c>
      <c r="C317" s="50" t="s">
        <v>2698</v>
      </c>
      <c r="D317" s="50">
        <v>2.2999999999999998</v>
      </c>
      <c r="E317" s="50" t="s">
        <v>188</v>
      </c>
      <c r="F317" s="50" t="s">
        <v>2695</v>
      </c>
      <c r="G317" s="50" t="s">
        <v>2622</v>
      </c>
      <c r="H317" s="50" t="s">
        <v>2579</v>
      </c>
      <c r="I317" s="50" t="s">
        <v>142</v>
      </c>
      <c r="L317" s="50">
        <v>114</v>
      </c>
      <c r="M317" s="50">
        <v>1025</v>
      </c>
      <c r="V317" s="64">
        <f t="shared" si="71"/>
        <v>0.11121951219512195</v>
      </c>
      <c r="W317" s="50">
        <v>0.66</v>
      </c>
      <c r="AI317" s="50" t="s">
        <v>2701</v>
      </c>
    </row>
    <row r="318" spans="1:35" s="50" customFormat="1" x14ac:dyDescent="0.25">
      <c r="A318" s="50" t="s">
        <v>1035</v>
      </c>
      <c r="B318" s="50" t="s">
        <v>2222</v>
      </c>
      <c r="C318" s="50" t="s">
        <v>2698</v>
      </c>
      <c r="D318" s="50">
        <v>2.2999999999999998</v>
      </c>
      <c r="E318" s="50" t="s">
        <v>188</v>
      </c>
      <c r="F318" s="50" t="s">
        <v>2696</v>
      </c>
      <c r="G318" s="50" t="s">
        <v>2622</v>
      </c>
      <c r="H318" s="50" t="s">
        <v>2579</v>
      </c>
      <c r="I318" s="50" t="s">
        <v>142</v>
      </c>
      <c r="L318" s="50">
        <v>114</v>
      </c>
      <c r="M318" s="50">
        <v>1025</v>
      </c>
      <c r="V318" s="64">
        <f t="shared" si="71"/>
        <v>0.11121951219512195</v>
      </c>
      <c r="W318" s="50">
        <v>0.64</v>
      </c>
      <c r="AI318" s="50" t="s">
        <v>2702</v>
      </c>
    </row>
    <row r="319" spans="1:35" s="50" customFormat="1" x14ac:dyDescent="0.25">
      <c r="A319" s="50" t="s">
        <v>1035</v>
      </c>
      <c r="B319" s="50" t="s">
        <v>2222</v>
      </c>
      <c r="C319" s="50" t="s">
        <v>2698</v>
      </c>
      <c r="D319" s="50">
        <v>2.2999999999999998</v>
      </c>
      <c r="E319" s="50" t="s">
        <v>188</v>
      </c>
      <c r="F319" s="50" t="s">
        <v>2697</v>
      </c>
      <c r="G319" s="50" t="s">
        <v>2622</v>
      </c>
      <c r="H319" s="50" t="s">
        <v>2579</v>
      </c>
      <c r="I319" s="50" t="s">
        <v>142</v>
      </c>
      <c r="L319" s="50">
        <v>114</v>
      </c>
      <c r="M319" s="50">
        <v>1025</v>
      </c>
      <c r="V319" s="64">
        <f t="shared" si="71"/>
        <v>0.11121951219512195</v>
      </c>
      <c r="W319" s="50">
        <v>0.64</v>
      </c>
      <c r="AI319" s="50" t="s">
        <v>2703</v>
      </c>
    </row>
    <row r="320" spans="1:35" s="50" customFormat="1" x14ac:dyDescent="0.25">
      <c r="A320" s="50" t="s">
        <v>1035</v>
      </c>
      <c r="B320" s="50" t="s">
        <v>2222</v>
      </c>
      <c r="C320" s="50" t="s">
        <v>2698</v>
      </c>
      <c r="D320" s="50">
        <v>2.2999999999999998</v>
      </c>
      <c r="E320" s="50" t="s">
        <v>188</v>
      </c>
      <c r="F320" s="50" t="s">
        <v>313</v>
      </c>
      <c r="G320" s="50" t="s">
        <v>2622</v>
      </c>
      <c r="H320" s="50" t="s">
        <v>2565</v>
      </c>
      <c r="I320" s="50" t="s">
        <v>142</v>
      </c>
      <c r="L320" s="50">
        <v>26</v>
      </c>
      <c r="M320" s="50">
        <v>1025</v>
      </c>
      <c r="V320" s="64">
        <f t="shared" si="71"/>
        <v>2.5365853658536587E-2</v>
      </c>
      <c r="AI320" s="50" t="s">
        <v>2937</v>
      </c>
    </row>
    <row r="321" spans="1:36" s="50" customFormat="1" x14ac:dyDescent="0.25">
      <c r="A321" s="50" t="s">
        <v>1035</v>
      </c>
      <c r="B321" s="50" t="s">
        <v>2222</v>
      </c>
      <c r="C321" s="50" t="s">
        <v>2698</v>
      </c>
      <c r="D321" s="50">
        <v>2.2999999999999998</v>
      </c>
      <c r="E321" s="50" t="s">
        <v>188</v>
      </c>
      <c r="F321" s="50" t="s">
        <v>313</v>
      </c>
      <c r="G321" s="50" t="s">
        <v>2622</v>
      </c>
      <c r="H321" s="50" t="s">
        <v>2934</v>
      </c>
      <c r="I321" s="50" t="s">
        <v>142</v>
      </c>
      <c r="L321" s="50">
        <v>33</v>
      </c>
      <c r="M321" s="50">
        <v>1025</v>
      </c>
      <c r="V321" s="64">
        <f t="shared" si="71"/>
        <v>3.2195121951219513E-2</v>
      </c>
      <c r="AI321" s="50" t="s">
        <v>2938</v>
      </c>
    </row>
    <row r="322" spans="1:36" s="50" customFormat="1" x14ac:dyDescent="0.25">
      <c r="A322" s="50" t="s">
        <v>1035</v>
      </c>
      <c r="B322" s="50" t="s">
        <v>2222</v>
      </c>
      <c r="C322" s="50" t="s">
        <v>2698</v>
      </c>
      <c r="D322" s="50">
        <v>2.2999999999999998</v>
      </c>
      <c r="E322" s="50" t="s">
        <v>188</v>
      </c>
      <c r="F322" s="50" t="s">
        <v>313</v>
      </c>
      <c r="G322" s="50" t="s">
        <v>2622</v>
      </c>
      <c r="H322" s="50" t="s">
        <v>2936</v>
      </c>
      <c r="I322" s="50" t="s">
        <v>142</v>
      </c>
      <c r="L322" s="50">
        <v>71</v>
      </c>
      <c r="M322" s="50">
        <v>1025</v>
      </c>
      <c r="V322" s="64">
        <f t="shared" si="71"/>
        <v>6.9268292682926835E-2</v>
      </c>
      <c r="AI322" s="50" t="s">
        <v>2939</v>
      </c>
    </row>
    <row r="323" spans="1:36" s="50" customFormat="1" x14ac:dyDescent="0.25">
      <c r="A323" s="50" t="s">
        <v>1037</v>
      </c>
      <c r="B323" t="s">
        <v>2222</v>
      </c>
      <c r="C323" t="s">
        <v>2910</v>
      </c>
      <c r="D323" s="50">
        <v>2.2999999999999998</v>
      </c>
      <c r="E323" s="50" t="s">
        <v>188</v>
      </c>
      <c r="F323" t="s">
        <v>313</v>
      </c>
      <c r="G323" s="50" t="s">
        <v>2622</v>
      </c>
      <c r="H323" s="50" t="s">
        <v>2579</v>
      </c>
      <c r="I323" s="50" t="s">
        <v>142</v>
      </c>
      <c r="J323"/>
      <c r="K323"/>
      <c r="L323">
        <v>130</v>
      </c>
      <c r="M323">
        <v>518</v>
      </c>
      <c r="N323"/>
      <c r="O323"/>
      <c r="P323"/>
      <c r="Q323"/>
      <c r="R323"/>
      <c r="S323"/>
      <c r="T323"/>
      <c r="U323"/>
      <c r="V323" s="58">
        <f t="shared" si="71"/>
        <v>0.25096525096525096</v>
      </c>
      <c r="W323"/>
      <c r="X323"/>
      <c r="Y323"/>
      <c r="Z323"/>
      <c r="AA323"/>
      <c r="AB323"/>
      <c r="AC323"/>
      <c r="AD323"/>
      <c r="AE323"/>
      <c r="AF323"/>
      <c r="AG323">
        <v>0.44</v>
      </c>
      <c r="AH323"/>
      <c r="AI323"/>
      <c r="AJ323"/>
    </row>
    <row r="324" spans="1:36" s="50" customFormat="1" x14ac:dyDescent="0.25">
      <c r="A324" s="50" t="s">
        <v>1037</v>
      </c>
      <c r="B324" t="s">
        <v>2222</v>
      </c>
      <c r="C324"/>
      <c r="D324" s="50">
        <v>2.2999999999999998</v>
      </c>
      <c r="E324" s="50" t="s">
        <v>188</v>
      </c>
      <c r="F324" t="s">
        <v>313</v>
      </c>
      <c r="G324" s="50" t="s">
        <v>2622</v>
      </c>
      <c r="H324" s="50" t="s">
        <v>2579</v>
      </c>
      <c r="I324" s="50" t="s">
        <v>142</v>
      </c>
      <c r="J324"/>
      <c r="K324"/>
      <c r="L324">
        <v>70</v>
      </c>
      <c r="M324">
        <v>518</v>
      </c>
      <c r="N324"/>
      <c r="O324"/>
      <c r="P324"/>
      <c r="Q324"/>
      <c r="R324"/>
      <c r="S324"/>
      <c r="T324"/>
      <c r="U324"/>
      <c r="V324" s="58">
        <f t="shared" si="71"/>
        <v>0.13513513513513514</v>
      </c>
      <c r="W324">
        <v>0.72</v>
      </c>
      <c r="X324"/>
      <c r="Y324"/>
      <c r="Z324"/>
      <c r="AA324"/>
      <c r="AB324"/>
      <c r="AC324"/>
      <c r="AD324"/>
      <c r="AE324"/>
      <c r="AF324"/>
      <c r="AG324"/>
      <c r="AH324"/>
      <c r="AI324"/>
      <c r="AJ324"/>
    </row>
    <row r="325" spans="1:36" s="50" customFormat="1" x14ac:dyDescent="0.25">
      <c r="A325" s="50" t="s">
        <v>1077</v>
      </c>
      <c r="B325" s="50" t="s">
        <v>2222</v>
      </c>
      <c r="D325" s="50">
        <v>2.2999999999999998</v>
      </c>
      <c r="E325" s="50" t="s">
        <v>188</v>
      </c>
      <c r="F325" s="50" t="s">
        <v>294</v>
      </c>
      <c r="G325" s="50" t="s">
        <v>2789</v>
      </c>
      <c r="H325" s="50" t="s">
        <v>2579</v>
      </c>
      <c r="I325" s="50">
        <v>14</v>
      </c>
      <c r="J325" s="50">
        <v>0.17</v>
      </c>
      <c r="K325" s="60">
        <v>0.94</v>
      </c>
      <c r="L325" s="50" t="s">
        <v>2</v>
      </c>
      <c r="M325" s="50">
        <v>228</v>
      </c>
      <c r="T325" s="50">
        <v>2.63</v>
      </c>
      <c r="U325" s="60">
        <v>0.89</v>
      </c>
      <c r="V325" s="50" t="s">
        <v>2</v>
      </c>
    </row>
    <row r="326" spans="1:36" s="50" customFormat="1" x14ac:dyDescent="0.25">
      <c r="A326" s="50" t="s">
        <v>1077</v>
      </c>
      <c r="B326" s="50" t="s">
        <v>2222</v>
      </c>
      <c r="D326" s="50">
        <v>2.2999999999999998</v>
      </c>
      <c r="E326" s="50" t="s">
        <v>188</v>
      </c>
      <c r="F326" s="50" t="s">
        <v>294</v>
      </c>
      <c r="G326" s="50" t="s">
        <v>2789</v>
      </c>
      <c r="H326" s="50" t="s">
        <v>2579</v>
      </c>
      <c r="I326" s="50">
        <v>13</v>
      </c>
      <c r="J326" s="50">
        <v>0.18</v>
      </c>
      <c r="K326" s="60">
        <v>0.93</v>
      </c>
      <c r="L326" s="50" t="s">
        <v>2</v>
      </c>
      <c r="M326" s="50">
        <v>228</v>
      </c>
      <c r="T326" s="50">
        <v>2.56</v>
      </c>
      <c r="U326" s="60">
        <v>0.88</v>
      </c>
      <c r="V326" s="50" t="s">
        <v>2</v>
      </c>
    </row>
    <row r="327" spans="1:36" s="50" customFormat="1" x14ac:dyDescent="0.25">
      <c r="A327" s="50" t="s">
        <v>1077</v>
      </c>
      <c r="B327" s="50" t="s">
        <v>2222</v>
      </c>
      <c r="D327" s="50">
        <v>2.2999999999999998</v>
      </c>
      <c r="E327" s="50" t="s">
        <v>188</v>
      </c>
      <c r="F327" s="50" t="s">
        <v>294</v>
      </c>
      <c r="G327" s="50" t="s">
        <v>2789</v>
      </c>
      <c r="H327" s="50" t="s">
        <v>2579</v>
      </c>
      <c r="I327" s="50">
        <v>12</v>
      </c>
      <c r="J327" s="50">
        <v>0.2</v>
      </c>
      <c r="K327" s="60">
        <v>0.92</v>
      </c>
      <c r="L327" s="50" t="s">
        <v>2</v>
      </c>
      <c r="M327" s="50">
        <v>228</v>
      </c>
      <c r="T327" s="50">
        <v>2.31</v>
      </c>
      <c r="U327" s="60">
        <v>0.88</v>
      </c>
      <c r="V327" s="50" t="s">
        <v>2</v>
      </c>
    </row>
    <row r="328" spans="1:36" s="50" customFormat="1" x14ac:dyDescent="0.25">
      <c r="A328" s="50" t="s">
        <v>1077</v>
      </c>
      <c r="B328" s="50" t="s">
        <v>2222</v>
      </c>
      <c r="D328" s="50">
        <v>2.2999999999999998</v>
      </c>
      <c r="E328" s="50" t="s">
        <v>188</v>
      </c>
      <c r="F328" s="50" t="s">
        <v>294</v>
      </c>
      <c r="G328" s="50" t="s">
        <v>2789</v>
      </c>
      <c r="H328" s="50" t="s">
        <v>2579</v>
      </c>
      <c r="I328" s="50">
        <v>11</v>
      </c>
      <c r="J328" s="50">
        <v>0.27</v>
      </c>
      <c r="K328" s="60">
        <v>0.9</v>
      </c>
      <c r="L328" s="50" t="s">
        <v>2</v>
      </c>
      <c r="M328" s="50">
        <v>228</v>
      </c>
      <c r="T328" s="50">
        <v>2.58</v>
      </c>
      <c r="U328" s="60">
        <v>0.82</v>
      </c>
      <c r="V328" s="50" t="s">
        <v>2</v>
      </c>
    </row>
    <row r="329" spans="1:36" s="50" customFormat="1" x14ac:dyDescent="0.25">
      <c r="A329" s="50" t="s">
        <v>1077</v>
      </c>
      <c r="B329" s="50" t="s">
        <v>2222</v>
      </c>
      <c r="D329" s="50">
        <v>2.2999999999999998</v>
      </c>
      <c r="E329" s="50" t="s">
        <v>188</v>
      </c>
      <c r="F329" s="50" t="s">
        <v>294</v>
      </c>
      <c r="G329" s="50" t="s">
        <v>2789</v>
      </c>
      <c r="H329" s="50" t="s">
        <v>2579</v>
      </c>
      <c r="I329" s="50">
        <v>10</v>
      </c>
      <c r="J329" s="50">
        <v>0.28999999999999998</v>
      </c>
      <c r="K329" s="60">
        <v>0.88</v>
      </c>
      <c r="L329" s="50" t="s">
        <v>2</v>
      </c>
      <c r="M329" s="50">
        <v>228</v>
      </c>
      <c r="T329" s="50">
        <v>2.37</v>
      </c>
      <c r="U329" s="60">
        <v>0.81</v>
      </c>
      <c r="V329" s="50" t="s">
        <v>2</v>
      </c>
    </row>
    <row r="330" spans="1:36" s="50" customFormat="1" x14ac:dyDescent="0.25">
      <c r="A330" s="50" t="s">
        <v>1077</v>
      </c>
      <c r="B330" s="50" t="s">
        <v>2222</v>
      </c>
      <c r="D330" s="50">
        <v>2.2999999999999998</v>
      </c>
      <c r="E330" s="50" t="s">
        <v>188</v>
      </c>
      <c r="F330" s="50" t="s">
        <v>294</v>
      </c>
      <c r="G330" s="50" t="s">
        <v>2789</v>
      </c>
      <c r="H330" s="50" t="s">
        <v>2579</v>
      </c>
      <c r="I330" s="50">
        <v>9</v>
      </c>
      <c r="J330" s="50">
        <v>0.33</v>
      </c>
      <c r="K330" s="60">
        <v>0.85</v>
      </c>
      <c r="L330" s="50" t="s">
        <v>2</v>
      </c>
      <c r="M330" s="50">
        <v>228</v>
      </c>
      <c r="T330" s="50">
        <v>2.2000000000000002</v>
      </c>
      <c r="U330" s="60">
        <v>0.79</v>
      </c>
      <c r="V330" s="50" t="s">
        <v>2</v>
      </c>
    </row>
    <row r="331" spans="1:36" s="50" customFormat="1" x14ac:dyDescent="0.25">
      <c r="A331" s="50" t="s">
        <v>1077</v>
      </c>
      <c r="B331" s="50" t="s">
        <v>2222</v>
      </c>
      <c r="D331" s="50">
        <v>2.2999999999999998</v>
      </c>
      <c r="E331" s="50" t="s">
        <v>188</v>
      </c>
      <c r="F331" s="50" t="s">
        <v>294</v>
      </c>
      <c r="G331" s="50" t="s">
        <v>2789</v>
      </c>
      <c r="H331" s="50" t="s">
        <v>2579</v>
      </c>
      <c r="I331" s="50">
        <v>8</v>
      </c>
      <c r="J331" s="50">
        <v>0.4</v>
      </c>
      <c r="K331" s="60">
        <v>0.81</v>
      </c>
      <c r="L331" s="50" t="s">
        <v>2</v>
      </c>
      <c r="M331" s="50">
        <v>228</v>
      </c>
      <c r="T331" s="50">
        <v>2.0699999999999998</v>
      </c>
      <c r="U331" s="60">
        <v>0.74</v>
      </c>
      <c r="V331" s="50" t="s">
        <v>2</v>
      </c>
    </row>
    <row r="332" spans="1:36" s="50" customFormat="1" x14ac:dyDescent="0.25">
      <c r="A332" s="50" t="s">
        <v>1077</v>
      </c>
      <c r="B332" s="50" t="s">
        <v>2222</v>
      </c>
      <c r="D332" s="50">
        <v>2.2999999999999998</v>
      </c>
      <c r="E332" s="50" t="s">
        <v>188</v>
      </c>
      <c r="F332" s="50" t="s">
        <v>294</v>
      </c>
      <c r="G332" s="50" t="s">
        <v>2789</v>
      </c>
      <c r="H332" s="50" t="s">
        <v>2579</v>
      </c>
      <c r="I332" s="50">
        <v>7</v>
      </c>
      <c r="J332" s="50">
        <v>0.44</v>
      </c>
      <c r="K332" s="60">
        <v>0.76</v>
      </c>
      <c r="L332" s="50" t="s">
        <v>2</v>
      </c>
      <c r="M332" s="50">
        <v>228</v>
      </c>
      <c r="T332" s="50">
        <v>1.83</v>
      </c>
      <c r="U332" s="60">
        <v>0.74</v>
      </c>
      <c r="V332" s="50" t="s">
        <v>2</v>
      </c>
    </row>
    <row r="333" spans="1:36" s="50" customFormat="1" x14ac:dyDescent="0.25">
      <c r="A333" s="50" t="s">
        <v>1077</v>
      </c>
      <c r="B333" s="50" t="s">
        <v>2222</v>
      </c>
      <c r="D333" s="50">
        <v>2.2999999999999998</v>
      </c>
      <c r="E333" s="50" t="s">
        <v>188</v>
      </c>
      <c r="F333" s="50" t="s">
        <v>294</v>
      </c>
      <c r="G333" s="50" t="s">
        <v>2789</v>
      </c>
      <c r="H333" s="50" t="s">
        <v>2579</v>
      </c>
      <c r="I333" s="50">
        <v>6</v>
      </c>
      <c r="J333" s="50">
        <v>0.55000000000000004</v>
      </c>
      <c r="K333" s="60">
        <v>0.72</v>
      </c>
      <c r="L333" s="50" t="s">
        <v>2</v>
      </c>
      <c r="M333" s="50">
        <v>228</v>
      </c>
      <c r="T333" s="50">
        <v>1.97</v>
      </c>
      <c r="U333" s="60">
        <v>0.63</v>
      </c>
      <c r="V333" s="50" t="s">
        <v>2</v>
      </c>
    </row>
    <row r="334" spans="1:36" s="50" customFormat="1" x14ac:dyDescent="0.25">
      <c r="A334" s="50" t="s">
        <v>1077</v>
      </c>
      <c r="B334" s="50" t="s">
        <v>2222</v>
      </c>
      <c r="D334" s="50">
        <v>2.2999999999999998</v>
      </c>
      <c r="E334" s="50" t="s">
        <v>188</v>
      </c>
      <c r="F334" s="50" t="s">
        <v>2496</v>
      </c>
      <c r="G334" s="50" t="s">
        <v>2789</v>
      </c>
      <c r="H334" s="50" t="s">
        <v>2579</v>
      </c>
      <c r="I334" s="50">
        <v>82</v>
      </c>
      <c r="J334" s="50">
        <v>0.63</v>
      </c>
      <c r="K334" s="60">
        <v>0.82</v>
      </c>
      <c r="L334" s="50" t="s">
        <v>2</v>
      </c>
      <c r="M334" s="50">
        <v>681</v>
      </c>
      <c r="T334" s="50">
        <v>3.42</v>
      </c>
      <c r="U334" s="60">
        <v>0.46</v>
      </c>
      <c r="V334" s="50" t="s">
        <v>2</v>
      </c>
    </row>
    <row r="335" spans="1:36" s="50" customFormat="1" x14ac:dyDescent="0.25">
      <c r="A335" s="50" t="s">
        <v>1077</v>
      </c>
      <c r="B335" s="50" t="s">
        <v>2222</v>
      </c>
      <c r="D335" s="50">
        <v>2.2999999999999998</v>
      </c>
      <c r="E335" s="50" t="s">
        <v>188</v>
      </c>
      <c r="F335" s="50" t="s">
        <v>2496</v>
      </c>
      <c r="G335" s="50" t="s">
        <v>2789</v>
      </c>
      <c r="H335" s="50" t="s">
        <v>2579</v>
      </c>
      <c r="I335" s="50">
        <v>81</v>
      </c>
      <c r="J335" s="50">
        <v>0.65</v>
      </c>
      <c r="K335" s="60">
        <v>0.79</v>
      </c>
      <c r="L335" s="50" t="s">
        <v>2</v>
      </c>
      <c r="M335" s="50">
        <v>681</v>
      </c>
      <c r="T335" s="50">
        <v>3.12</v>
      </c>
      <c r="U335" s="60">
        <v>0.44</v>
      </c>
      <c r="V335" s="50" t="s">
        <v>2</v>
      </c>
    </row>
    <row r="336" spans="1:36" s="50" customFormat="1" x14ac:dyDescent="0.25">
      <c r="A336" s="50" t="s">
        <v>1077</v>
      </c>
      <c r="B336" s="50" t="s">
        <v>2222</v>
      </c>
      <c r="D336" s="50">
        <v>2.2999999999999998</v>
      </c>
      <c r="E336" s="50" t="s">
        <v>188</v>
      </c>
      <c r="F336" s="50" t="s">
        <v>294</v>
      </c>
      <c r="G336" s="50" t="s">
        <v>2789</v>
      </c>
      <c r="H336" s="50" t="s">
        <v>2579</v>
      </c>
      <c r="I336" s="50">
        <v>5</v>
      </c>
      <c r="J336" s="50">
        <v>0.67</v>
      </c>
      <c r="K336" s="60">
        <v>0.65</v>
      </c>
      <c r="L336" s="50" t="s">
        <v>2</v>
      </c>
      <c r="M336" s="50">
        <v>228</v>
      </c>
      <c r="T336" s="50">
        <v>1.91</v>
      </c>
      <c r="U336" s="60">
        <v>0.51</v>
      </c>
      <c r="V336" s="50" t="s">
        <v>2</v>
      </c>
    </row>
    <row r="337" spans="1:35" s="50" customFormat="1" x14ac:dyDescent="0.25">
      <c r="A337" s="50" t="s">
        <v>1077</v>
      </c>
      <c r="B337" s="50" t="s">
        <v>2222</v>
      </c>
      <c r="D337" s="50">
        <v>2.2999999999999998</v>
      </c>
      <c r="E337" s="50" t="s">
        <v>188</v>
      </c>
      <c r="F337" s="50" t="s">
        <v>2496</v>
      </c>
      <c r="G337" s="50" t="s">
        <v>2789</v>
      </c>
      <c r="H337" s="50" t="s">
        <v>2579</v>
      </c>
      <c r="I337" s="50">
        <v>80</v>
      </c>
      <c r="J337" s="50">
        <v>0.67</v>
      </c>
      <c r="K337" s="60">
        <v>0.77</v>
      </c>
      <c r="L337" s="50" t="s">
        <v>2</v>
      </c>
      <c r="M337" s="50">
        <v>681</v>
      </c>
      <c r="T337" s="50">
        <v>2.9</v>
      </c>
      <c r="U337" s="60">
        <v>0.43</v>
      </c>
      <c r="V337" s="50" t="s">
        <v>2</v>
      </c>
    </row>
    <row r="338" spans="1:35" s="50" customFormat="1" x14ac:dyDescent="0.25">
      <c r="A338" s="50" t="s">
        <v>1077</v>
      </c>
      <c r="B338" s="50" t="s">
        <v>2222</v>
      </c>
      <c r="D338" s="50">
        <v>2.2999999999999998</v>
      </c>
      <c r="E338" s="50" t="s">
        <v>188</v>
      </c>
      <c r="F338" s="50" t="s">
        <v>2496</v>
      </c>
      <c r="G338" s="50" t="s">
        <v>2789</v>
      </c>
      <c r="H338" s="50" t="s">
        <v>2579</v>
      </c>
      <c r="I338" s="50">
        <v>79</v>
      </c>
      <c r="J338" s="50">
        <v>0.69</v>
      </c>
      <c r="K338" s="60">
        <v>0.75</v>
      </c>
      <c r="L338" s="50" t="s">
        <v>2</v>
      </c>
      <c r="M338" s="50">
        <v>681</v>
      </c>
      <c r="T338" s="50">
        <v>2.81</v>
      </c>
      <c r="U338" s="60">
        <v>0.41</v>
      </c>
      <c r="V338" s="50" t="s">
        <v>2</v>
      </c>
    </row>
    <row r="339" spans="1:35" s="50" customFormat="1" x14ac:dyDescent="0.25">
      <c r="A339" s="50" t="s">
        <v>1077</v>
      </c>
      <c r="B339" s="50" t="s">
        <v>2222</v>
      </c>
      <c r="D339" s="50">
        <v>2.2999999999999998</v>
      </c>
      <c r="E339" s="50" t="s">
        <v>188</v>
      </c>
      <c r="F339" s="50" t="s">
        <v>2496</v>
      </c>
      <c r="G339" s="50" t="s">
        <v>2789</v>
      </c>
      <c r="H339" s="50" t="s">
        <v>2579</v>
      </c>
      <c r="I339" s="50">
        <v>78</v>
      </c>
      <c r="J339" s="50">
        <v>0.72</v>
      </c>
      <c r="K339" s="60">
        <v>0.74</v>
      </c>
      <c r="L339" s="50" t="s">
        <v>2</v>
      </c>
      <c r="M339" s="50">
        <v>681</v>
      </c>
      <c r="T339" s="50">
        <v>2.78</v>
      </c>
      <c r="U339" s="60">
        <v>0.37</v>
      </c>
      <c r="V339" s="50" t="s">
        <v>2</v>
      </c>
    </row>
    <row r="340" spans="1:35" s="50" customFormat="1" x14ac:dyDescent="0.25">
      <c r="A340" s="50" t="s">
        <v>1077</v>
      </c>
      <c r="B340" s="50" t="s">
        <v>2222</v>
      </c>
      <c r="D340" s="50">
        <v>2.2999999999999998</v>
      </c>
      <c r="E340" s="50" t="s">
        <v>188</v>
      </c>
      <c r="F340" s="50" t="s">
        <v>2496</v>
      </c>
      <c r="G340" s="50" t="s">
        <v>2789</v>
      </c>
      <c r="H340" s="50" t="s">
        <v>2579</v>
      </c>
      <c r="I340" s="50">
        <v>77</v>
      </c>
      <c r="J340" s="50">
        <v>0.75</v>
      </c>
      <c r="K340" s="50">
        <v>0.73</v>
      </c>
      <c r="L340" s="50" t="s">
        <v>2</v>
      </c>
      <c r="M340" s="50">
        <v>681</v>
      </c>
      <c r="T340" s="50">
        <v>2.74</v>
      </c>
      <c r="U340" s="60">
        <v>0.34</v>
      </c>
      <c r="V340" s="50" t="s">
        <v>2</v>
      </c>
    </row>
    <row r="341" spans="1:35" s="50" customFormat="1" x14ac:dyDescent="0.25">
      <c r="A341" s="50" t="s">
        <v>1077</v>
      </c>
      <c r="B341" s="50" t="s">
        <v>2222</v>
      </c>
      <c r="D341" s="50">
        <v>2.2999999999999998</v>
      </c>
      <c r="E341" s="50" t="s">
        <v>188</v>
      </c>
      <c r="F341" s="50" t="s">
        <v>2496</v>
      </c>
      <c r="G341" s="50" t="s">
        <v>2789</v>
      </c>
      <c r="H341" s="50" t="s">
        <v>2579</v>
      </c>
      <c r="I341" s="50">
        <v>76</v>
      </c>
      <c r="J341" s="50">
        <v>0.76</v>
      </c>
      <c r="K341" s="60">
        <v>0.7</v>
      </c>
      <c r="L341" s="50" t="s">
        <v>2</v>
      </c>
      <c r="M341" s="50">
        <v>681</v>
      </c>
      <c r="T341" s="50">
        <v>2.52</v>
      </c>
      <c r="U341" s="60">
        <v>0.34</v>
      </c>
      <c r="V341" s="50" t="s">
        <v>2</v>
      </c>
    </row>
    <row r="342" spans="1:35" s="50" customFormat="1" x14ac:dyDescent="0.25">
      <c r="A342" s="50" t="s">
        <v>1077</v>
      </c>
      <c r="B342" s="50" t="s">
        <v>2222</v>
      </c>
      <c r="D342" s="50">
        <v>2.2999999999999998</v>
      </c>
      <c r="E342" s="50" t="s">
        <v>188</v>
      </c>
      <c r="F342" s="50" t="s">
        <v>2496</v>
      </c>
      <c r="G342" s="50" t="s">
        <v>2789</v>
      </c>
      <c r="H342" s="50" t="s">
        <v>2579</v>
      </c>
      <c r="I342" s="50">
        <v>75</v>
      </c>
      <c r="J342" s="50">
        <v>0.79</v>
      </c>
      <c r="K342" s="60">
        <v>0.68</v>
      </c>
      <c r="L342" s="50" t="s">
        <v>2</v>
      </c>
      <c r="M342" s="50">
        <v>681</v>
      </c>
      <c r="T342" s="50">
        <v>2.4500000000000002</v>
      </c>
      <c r="U342" s="60">
        <v>0.3</v>
      </c>
      <c r="V342" s="50" t="s">
        <v>2</v>
      </c>
    </row>
    <row r="343" spans="1:35" s="50" customFormat="1" x14ac:dyDescent="0.25">
      <c r="A343" s="50" t="s">
        <v>1077</v>
      </c>
      <c r="B343" s="50" t="s">
        <v>2222</v>
      </c>
      <c r="D343" s="50">
        <v>2.2999999999999998</v>
      </c>
      <c r="E343" s="50" t="s">
        <v>188</v>
      </c>
      <c r="F343" s="50" t="s">
        <v>2496</v>
      </c>
      <c r="G343" s="50" t="s">
        <v>2789</v>
      </c>
      <c r="H343" s="50" t="s">
        <v>2579</v>
      </c>
      <c r="I343" s="50">
        <v>74</v>
      </c>
      <c r="J343" s="50">
        <v>0.81</v>
      </c>
      <c r="K343" s="60">
        <v>0.65</v>
      </c>
      <c r="L343" s="50" t="s">
        <v>2</v>
      </c>
      <c r="M343" s="50">
        <v>681</v>
      </c>
      <c r="T343" s="50">
        <v>2.3199999999999998</v>
      </c>
      <c r="U343" s="60">
        <v>0.28999999999999998</v>
      </c>
      <c r="V343" s="50" t="s">
        <v>2</v>
      </c>
    </row>
    <row r="344" spans="1:35" s="50" customFormat="1" x14ac:dyDescent="0.25">
      <c r="A344" s="50" t="s">
        <v>1077</v>
      </c>
      <c r="B344" s="50" t="s">
        <v>2222</v>
      </c>
      <c r="D344" s="50">
        <v>2.2999999999999998</v>
      </c>
      <c r="E344" s="50" t="s">
        <v>188</v>
      </c>
      <c r="F344" s="50" t="s">
        <v>2496</v>
      </c>
      <c r="G344" s="50" t="s">
        <v>2789</v>
      </c>
      <c r="H344" s="50" t="s">
        <v>2579</v>
      </c>
      <c r="I344" s="50">
        <v>73</v>
      </c>
      <c r="J344" s="50">
        <v>0.82</v>
      </c>
      <c r="K344" s="60">
        <v>0.64</v>
      </c>
      <c r="L344" s="50" t="s">
        <v>2</v>
      </c>
      <c r="M344" s="50">
        <v>681</v>
      </c>
      <c r="T344" s="50">
        <v>2.27</v>
      </c>
      <c r="U344" s="60">
        <v>0.28000000000000003</v>
      </c>
      <c r="V344" s="50" t="s">
        <v>2</v>
      </c>
    </row>
    <row r="345" spans="1:35" s="50" customFormat="1" x14ac:dyDescent="0.25">
      <c r="A345" s="50" t="s">
        <v>1077</v>
      </c>
      <c r="B345" s="50" t="s">
        <v>2222</v>
      </c>
      <c r="D345" s="50">
        <v>2.2999999999999998</v>
      </c>
      <c r="E345" s="50" t="s">
        <v>188</v>
      </c>
      <c r="F345" s="50" t="s">
        <v>294</v>
      </c>
      <c r="G345" s="50" t="s">
        <v>2789</v>
      </c>
      <c r="H345" s="50" t="s">
        <v>2579</v>
      </c>
      <c r="I345" s="50" t="s">
        <v>142</v>
      </c>
      <c r="K345" s="60"/>
      <c r="L345" s="50" t="s">
        <v>2</v>
      </c>
      <c r="M345" s="50">
        <v>228</v>
      </c>
      <c r="U345" s="60"/>
      <c r="V345" s="50" t="s">
        <v>2</v>
      </c>
      <c r="W345" s="50">
        <v>0.69</v>
      </c>
      <c r="Y345" s="50" t="s">
        <v>2581</v>
      </c>
    </row>
    <row r="346" spans="1:35" s="50" customFormat="1" x14ac:dyDescent="0.25">
      <c r="A346" s="50" t="s">
        <v>1077</v>
      </c>
      <c r="B346" s="50" t="s">
        <v>2222</v>
      </c>
      <c r="D346" s="50">
        <v>2.2999999999999998</v>
      </c>
      <c r="E346" s="50" t="s">
        <v>188</v>
      </c>
      <c r="F346" s="50" t="s">
        <v>2496</v>
      </c>
      <c r="G346" s="50" t="s">
        <v>2789</v>
      </c>
      <c r="H346" s="50" t="s">
        <v>2579</v>
      </c>
      <c r="I346" s="50" t="s">
        <v>142</v>
      </c>
      <c r="K346" s="60"/>
      <c r="L346" s="50" t="s">
        <v>2</v>
      </c>
      <c r="M346" s="50">
        <v>681</v>
      </c>
      <c r="U346" s="60"/>
      <c r="V346" s="50" t="s">
        <v>2</v>
      </c>
      <c r="W346" s="50">
        <v>0.8</v>
      </c>
      <c r="Y346" s="50" t="s">
        <v>2582</v>
      </c>
    </row>
    <row r="347" spans="1:35" s="50" customFormat="1" x14ac:dyDescent="0.25">
      <c r="A347" s="50" t="s">
        <v>1081</v>
      </c>
      <c r="B347" s="50" t="s">
        <v>2222</v>
      </c>
      <c r="D347" s="50">
        <v>2.2999999999999998</v>
      </c>
      <c r="E347" s="50" t="s">
        <v>188</v>
      </c>
      <c r="F347" s="50" t="s">
        <v>294</v>
      </c>
      <c r="G347" s="50" t="s">
        <v>2622</v>
      </c>
      <c r="H347" s="50" t="s">
        <v>2579</v>
      </c>
      <c r="I347" s="50">
        <v>8</v>
      </c>
      <c r="J347" s="50">
        <v>0.55000000000000004</v>
      </c>
      <c r="K347" s="60">
        <v>0.62</v>
      </c>
      <c r="L347" s="50" t="s">
        <v>2942</v>
      </c>
      <c r="M347" s="50">
        <v>394</v>
      </c>
      <c r="T347" s="50">
        <v>1.44</v>
      </c>
      <c r="U347" s="60">
        <v>0.73</v>
      </c>
      <c r="V347" s="50" t="s">
        <v>63</v>
      </c>
      <c r="W347" s="50">
        <v>0.59</v>
      </c>
      <c r="Y347" s="50" t="s">
        <v>2583</v>
      </c>
    </row>
    <row r="348" spans="1:35" s="50" customFormat="1" x14ac:dyDescent="0.25">
      <c r="A348" s="50" t="s">
        <v>1081</v>
      </c>
      <c r="B348" s="50" t="s">
        <v>2222</v>
      </c>
      <c r="D348" s="50">
        <v>2.2999999999999998</v>
      </c>
      <c r="E348" s="50" t="s">
        <v>188</v>
      </c>
      <c r="F348" s="50" t="s">
        <v>2496</v>
      </c>
      <c r="G348" s="50" t="s">
        <v>2622</v>
      </c>
      <c r="H348" s="50" t="s">
        <v>2579</v>
      </c>
      <c r="I348" s="50">
        <v>85</v>
      </c>
      <c r="J348" s="50">
        <v>0.7</v>
      </c>
      <c r="K348" s="60">
        <v>0.63</v>
      </c>
      <c r="L348" s="50" t="s">
        <v>2942</v>
      </c>
      <c r="M348" s="50">
        <v>394</v>
      </c>
      <c r="T348" s="50">
        <v>1.9</v>
      </c>
      <c r="U348" s="60">
        <v>0.47</v>
      </c>
      <c r="V348" s="50" t="s">
        <v>63</v>
      </c>
      <c r="W348" s="50">
        <v>0.69</v>
      </c>
      <c r="Y348" s="50" t="s">
        <v>2584</v>
      </c>
    </row>
    <row r="349" spans="1:35" s="50" customFormat="1" x14ac:dyDescent="0.25">
      <c r="A349" s="50" t="s">
        <v>2575</v>
      </c>
      <c r="B349" s="50" t="s">
        <v>2222</v>
      </c>
      <c r="D349" s="50">
        <v>2.2999999999999998</v>
      </c>
      <c r="E349" s="50" t="s">
        <v>188</v>
      </c>
      <c r="F349" s="50" t="s">
        <v>2787</v>
      </c>
      <c r="G349" s="50" t="s">
        <v>2789</v>
      </c>
      <c r="H349" s="50" t="s">
        <v>2579</v>
      </c>
      <c r="I349" s="50" t="s">
        <v>142</v>
      </c>
      <c r="L349" s="50">
        <v>119</v>
      </c>
      <c r="M349" s="50">
        <v>1148</v>
      </c>
      <c r="V349" s="50">
        <v>0.1</v>
      </c>
      <c r="AI349" s="50" t="s">
        <v>2799</v>
      </c>
    </row>
    <row r="350" spans="1:35" s="50" customFormat="1" x14ac:dyDescent="0.25">
      <c r="A350" s="50" t="s">
        <v>2575</v>
      </c>
      <c r="B350" s="50" t="s">
        <v>2222</v>
      </c>
      <c r="D350" s="50">
        <v>2.2999999999999998</v>
      </c>
      <c r="E350" s="50" t="s">
        <v>188</v>
      </c>
      <c r="F350" s="50" t="s">
        <v>2788</v>
      </c>
      <c r="G350" s="50" t="s">
        <v>2789</v>
      </c>
      <c r="H350" s="50" t="s">
        <v>2579</v>
      </c>
      <c r="I350" s="50" t="s">
        <v>142</v>
      </c>
      <c r="L350" s="50">
        <v>119</v>
      </c>
      <c r="M350" s="50">
        <v>1148</v>
      </c>
      <c r="V350" s="50">
        <v>0.1</v>
      </c>
      <c r="AI350" s="50" t="s">
        <v>2798</v>
      </c>
    </row>
    <row r="351" spans="1:35" s="50" customFormat="1" x14ac:dyDescent="0.25">
      <c r="A351" s="50" t="s">
        <v>662</v>
      </c>
      <c r="B351" s="50" t="s">
        <v>2222</v>
      </c>
      <c r="C351" s="50" t="s">
        <v>2967</v>
      </c>
      <c r="D351" s="50">
        <v>2.1</v>
      </c>
      <c r="E351" s="50" t="s">
        <v>182</v>
      </c>
      <c r="F351" s="50" t="s">
        <v>189</v>
      </c>
      <c r="G351" s="50" t="s">
        <v>314</v>
      </c>
      <c r="I351" s="50">
        <v>6</v>
      </c>
      <c r="J351" s="50">
        <v>0</v>
      </c>
      <c r="K351" s="50">
        <v>1</v>
      </c>
      <c r="L351" s="50" t="s">
        <v>2</v>
      </c>
      <c r="M351" s="50">
        <v>25</v>
      </c>
    </row>
    <row r="352" spans="1:35" s="50" customFormat="1" x14ac:dyDescent="0.25">
      <c r="A352" s="50" t="s">
        <v>662</v>
      </c>
      <c r="B352" s="50" t="s">
        <v>2222</v>
      </c>
      <c r="C352" s="50" t="s">
        <v>2831</v>
      </c>
      <c r="D352" s="50">
        <v>2.1</v>
      </c>
      <c r="E352" s="50" t="s">
        <v>182</v>
      </c>
      <c r="F352" s="50" t="s">
        <v>189</v>
      </c>
      <c r="G352" s="50" t="s">
        <v>314</v>
      </c>
      <c r="I352" s="50">
        <v>6</v>
      </c>
      <c r="J352" s="50">
        <v>0.02</v>
      </c>
      <c r="K352" s="50">
        <v>1</v>
      </c>
      <c r="L352" s="50" t="s">
        <v>2</v>
      </c>
      <c r="M352" s="50">
        <v>100</v>
      </c>
    </row>
    <row r="353" spans="1:13" s="50" customFormat="1" x14ac:dyDescent="0.25">
      <c r="A353" s="50" t="s">
        <v>662</v>
      </c>
      <c r="B353" s="50" t="s">
        <v>2222</v>
      </c>
      <c r="C353" s="50" t="s">
        <v>2964</v>
      </c>
      <c r="D353" s="50">
        <v>2.1</v>
      </c>
      <c r="E353" s="50" t="s">
        <v>182</v>
      </c>
      <c r="F353" s="50" t="s">
        <v>189</v>
      </c>
      <c r="G353" s="50" t="s">
        <v>314</v>
      </c>
      <c r="I353" s="50">
        <v>6</v>
      </c>
      <c r="J353" s="50">
        <v>0.02</v>
      </c>
      <c r="K353" s="50">
        <v>1</v>
      </c>
      <c r="L353" s="50" t="s">
        <v>2</v>
      </c>
      <c r="M353" s="50">
        <v>75</v>
      </c>
    </row>
    <row r="354" spans="1:13" s="50" customFormat="1" x14ac:dyDescent="0.25">
      <c r="A354" s="50" t="s">
        <v>662</v>
      </c>
      <c r="B354" s="50" t="s">
        <v>2222</v>
      </c>
      <c r="C354" s="50" t="s">
        <v>2831</v>
      </c>
      <c r="D354" s="50">
        <v>2.1</v>
      </c>
      <c r="E354" s="50" t="s">
        <v>182</v>
      </c>
      <c r="F354" s="50" t="s">
        <v>189</v>
      </c>
      <c r="G354" s="50" t="s">
        <v>314</v>
      </c>
      <c r="I354" s="50">
        <v>5</v>
      </c>
      <c r="J354" s="50">
        <v>7.0000000000000007E-2</v>
      </c>
      <c r="K354" s="50">
        <v>1</v>
      </c>
      <c r="L354" s="50" t="s">
        <v>2</v>
      </c>
      <c r="M354" s="50">
        <v>100</v>
      </c>
    </row>
    <row r="355" spans="1:13" s="50" customFormat="1" x14ac:dyDescent="0.25">
      <c r="A355" s="50" t="s">
        <v>662</v>
      </c>
      <c r="B355" s="50" t="s">
        <v>2222</v>
      </c>
      <c r="C355" s="50" t="s">
        <v>2967</v>
      </c>
      <c r="D355" s="50">
        <v>2.1</v>
      </c>
      <c r="E355" s="50" t="s">
        <v>182</v>
      </c>
      <c r="F355" s="50" t="s">
        <v>189</v>
      </c>
      <c r="G355" s="50" t="s">
        <v>314</v>
      </c>
      <c r="I355" s="50">
        <v>5</v>
      </c>
      <c r="J355" s="50">
        <v>7.0000000000000007E-2</v>
      </c>
      <c r="K355" s="50">
        <v>1</v>
      </c>
      <c r="L355" s="50" t="s">
        <v>2</v>
      </c>
      <c r="M355" s="50">
        <v>25</v>
      </c>
    </row>
    <row r="356" spans="1:13" s="50" customFormat="1" x14ac:dyDescent="0.25">
      <c r="A356" s="50" t="s">
        <v>662</v>
      </c>
      <c r="B356" s="50" t="s">
        <v>2222</v>
      </c>
      <c r="C356" s="50" t="s">
        <v>2964</v>
      </c>
      <c r="D356" s="50">
        <v>2.1</v>
      </c>
      <c r="E356" s="50" t="s">
        <v>182</v>
      </c>
      <c r="F356" s="50" t="s">
        <v>189</v>
      </c>
      <c r="G356" s="50" t="s">
        <v>314</v>
      </c>
      <c r="I356" s="50">
        <v>5</v>
      </c>
      <c r="J356" s="50">
        <v>7.0000000000000007E-2</v>
      </c>
      <c r="K356" s="50">
        <v>1</v>
      </c>
      <c r="L356" s="50" t="s">
        <v>2</v>
      </c>
      <c r="M356" s="50">
        <v>75</v>
      </c>
    </row>
    <row r="357" spans="1:13" s="50" customFormat="1" x14ac:dyDescent="0.25">
      <c r="A357" s="50" t="s">
        <v>662</v>
      </c>
      <c r="B357" s="50" t="s">
        <v>2222</v>
      </c>
      <c r="C357" s="50" t="s">
        <v>2831</v>
      </c>
      <c r="D357" s="50">
        <v>2.1</v>
      </c>
      <c r="E357" s="50" t="s">
        <v>182</v>
      </c>
      <c r="F357" s="50" t="s">
        <v>189</v>
      </c>
      <c r="G357" s="50" t="s">
        <v>314</v>
      </c>
      <c r="I357" s="50">
        <v>4</v>
      </c>
      <c r="J357" s="50">
        <v>0.47</v>
      </c>
      <c r="K357" s="50">
        <v>0.9</v>
      </c>
      <c r="L357" s="50" t="s">
        <v>2</v>
      </c>
      <c r="M357" s="50">
        <v>100</v>
      </c>
    </row>
    <row r="358" spans="1:13" s="50" customFormat="1" x14ac:dyDescent="0.25">
      <c r="A358" s="50" t="s">
        <v>662</v>
      </c>
      <c r="B358" s="50" t="s">
        <v>2222</v>
      </c>
      <c r="C358" s="50" t="s">
        <v>2967</v>
      </c>
      <c r="D358" s="50">
        <v>2.1</v>
      </c>
      <c r="E358" s="50" t="s">
        <v>182</v>
      </c>
      <c r="F358" s="50" t="s">
        <v>189</v>
      </c>
      <c r="G358" s="50" t="s">
        <v>314</v>
      </c>
      <c r="I358" s="50">
        <v>4</v>
      </c>
      <c r="J358" s="50">
        <v>0.47</v>
      </c>
      <c r="K358" s="50">
        <v>0.8</v>
      </c>
      <c r="L358" s="50" t="s">
        <v>2</v>
      </c>
      <c r="M358" s="50">
        <v>25</v>
      </c>
    </row>
    <row r="359" spans="1:13" s="50" customFormat="1" x14ac:dyDescent="0.25">
      <c r="A359" s="50" t="s">
        <v>662</v>
      </c>
      <c r="B359" s="50" t="s">
        <v>2222</v>
      </c>
      <c r="C359" s="50" t="s">
        <v>2964</v>
      </c>
      <c r="D359" s="50">
        <v>2.1</v>
      </c>
      <c r="E359" s="50" t="s">
        <v>182</v>
      </c>
      <c r="F359" s="50" t="s">
        <v>189</v>
      </c>
      <c r="G359" s="50" t="s">
        <v>314</v>
      </c>
      <c r="I359" s="50">
        <v>4</v>
      </c>
      <c r="J359" s="50">
        <v>0.47</v>
      </c>
      <c r="K359" s="50">
        <v>0.93</v>
      </c>
      <c r="L359" s="50" t="s">
        <v>2</v>
      </c>
      <c r="M359" s="50">
        <v>75</v>
      </c>
    </row>
    <row r="360" spans="1:13" s="50" customFormat="1" x14ac:dyDescent="0.25">
      <c r="A360" s="50" t="s">
        <v>662</v>
      </c>
      <c r="B360" s="50" t="s">
        <v>2222</v>
      </c>
      <c r="C360" s="50" t="s">
        <v>2832</v>
      </c>
      <c r="D360" s="50">
        <v>2.1</v>
      </c>
      <c r="E360" s="50" t="s">
        <v>2224</v>
      </c>
      <c r="F360" s="50" t="s">
        <v>189</v>
      </c>
      <c r="G360" s="50" t="s">
        <v>314</v>
      </c>
      <c r="I360" s="50">
        <v>2</v>
      </c>
      <c r="J360" s="50">
        <v>0.61</v>
      </c>
      <c r="K360" s="50">
        <v>0.9</v>
      </c>
      <c r="L360" s="50" t="s">
        <v>2</v>
      </c>
      <c r="M360" s="50">
        <v>100</v>
      </c>
    </row>
    <row r="361" spans="1:13" s="50" customFormat="1" x14ac:dyDescent="0.25">
      <c r="A361" s="50" t="s">
        <v>662</v>
      </c>
      <c r="B361" s="50" t="s">
        <v>2222</v>
      </c>
      <c r="C361" s="50" t="s">
        <v>2964</v>
      </c>
      <c r="D361" s="50">
        <v>2.1</v>
      </c>
      <c r="E361" s="50" t="s">
        <v>182</v>
      </c>
      <c r="F361" s="50" t="s">
        <v>189</v>
      </c>
      <c r="G361" s="50" t="s">
        <v>314</v>
      </c>
      <c r="I361" s="50">
        <v>3</v>
      </c>
      <c r="J361" s="50">
        <v>0.84</v>
      </c>
      <c r="K361" s="50">
        <v>0.8</v>
      </c>
      <c r="L361" s="50" t="s">
        <v>2</v>
      </c>
      <c r="M361" s="50">
        <v>75</v>
      </c>
    </row>
    <row r="362" spans="1:13" s="50" customFormat="1" x14ac:dyDescent="0.25">
      <c r="A362" s="50" t="s">
        <v>662</v>
      </c>
      <c r="B362" s="50" t="s">
        <v>2222</v>
      </c>
      <c r="C362" s="50" t="s">
        <v>2831</v>
      </c>
      <c r="D362" s="50">
        <v>2.1</v>
      </c>
      <c r="E362" s="50" t="s">
        <v>182</v>
      </c>
      <c r="F362" s="50" t="s">
        <v>189</v>
      </c>
      <c r="G362" s="50" t="s">
        <v>314</v>
      </c>
      <c r="I362" s="50">
        <v>3</v>
      </c>
      <c r="J362" s="50">
        <v>0.87</v>
      </c>
      <c r="K362" s="50">
        <v>0.73</v>
      </c>
      <c r="L362" s="50" t="s">
        <v>2</v>
      </c>
      <c r="M362" s="50">
        <v>100</v>
      </c>
    </row>
    <row r="363" spans="1:13" s="50" customFormat="1" x14ac:dyDescent="0.25">
      <c r="A363" s="50" t="s">
        <v>662</v>
      </c>
      <c r="B363" s="50" t="s">
        <v>2222</v>
      </c>
      <c r="C363" s="50" t="s">
        <v>2967</v>
      </c>
      <c r="D363" s="50">
        <v>2.1</v>
      </c>
      <c r="E363" s="50" t="s">
        <v>182</v>
      </c>
      <c r="F363" s="50" t="s">
        <v>189</v>
      </c>
      <c r="G363" s="50" t="s">
        <v>314</v>
      </c>
      <c r="I363" s="50">
        <v>3</v>
      </c>
      <c r="J363" s="50">
        <v>0.93</v>
      </c>
      <c r="K363" s="50">
        <v>0.5</v>
      </c>
      <c r="L363" s="50" t="s">
        <v>2</v>
      </c>
      <c r="M363" s="50">
        <v>25</v>
      </c>
    </row>
    <row r="364" spans="1:13" s="50" customFormat="1" x14ac:dyDescent="0.25">
      <c r="A364" s="50" t="s">
        <v>662</v>
      </c>
      <c r="B364" s="50" t="s">
        <v>2222</v>
      </c>
      <c r="C364" s="50" t="s">
        <v>2831</v>
      </c>
      <c r="D364" s="50">
        <v>2.1</v>
      </c>
      <c r="E364" s="50" t="s">
        <v>182</v>
      </c>
      <c r="F364" s="50" t="s">
        <v>189</v>
      </c>
      <c r="G364" s="50" t="s">
        <v>314</v>
      </c>
      <c r="H364" s="52"/>
      <c r="I364" s="50">
        <v>1</v>
      </c>
      <c r="J364" s="50">
        <v>1</v>
      </c>
      <c r="K364" s="50">
        <v>0</v>
      </c>
      <c r="L364" s="50" t="s">
        <v>2</v>
      </c>
      <c r="M364" s="50">
        <v>100</v>
      </c>
    </row>
    <row r="365" spans="1:13" s="50" customFormat="1" x14ac:dyDescent="0.25">
      <c r="A365" s="50" t="s">
        <v>662</v>
      </c>
      <c r="B365" s="50" t="s">
        <v>2222</v>
      </c>
      <c r="C365" s="50" t="s">
        <v>2831</v>
      </c>
      <c r="D365" s="50">
        <v>2.1</v>
      </c>
      <c r="E365" s="50" t="s">
        <v>182</v>
      </c>
      <c r="F365" s="50" t="s">
        <v>189</v>
      </c>
      <c r="G365" s="50" t="s">
        <v>314</v>
      </c>
      <c r="I365" s="50">
        <v>2</v>
      </c>
      <c r="J365" s="50">
        <v>1</v>
      </c>
      <c r="K365" s="50">
        <v>0.2</v>
      </c>
      <c r="L365" s="50" t="s">
        <v>2</v>
      </c>
      <c r="M365" s="50">
        <v>100</v>
      </c>
    </row>
    <row r="366" spans="1:13" s="50" customFormat="1" x14ac:dyDescent="0.25">
      <c r="A366" s="50" t="s">
        <v>662</v>
      </c>
      <c r="B366" s="50" t="s">
        <v>2222</v>
      </c>
      <c r="C366" s="50" t="s">
        <v>2967</v>
      </c>
      <c r="D366" s="50">
        <v>2.1</v>
      </c>
      <c r="E366" s="50" t="s">
        <v>182</v>
      </c>
      <c r="F366" s="50" t="s">
        <v>189</v>
      </c>
      <c r="G366" s="50" t="s">
        <v>314</v>
      </c>
      <c r="I366" s="50">
        <v>1</v>
      </c>
      <c r="J366" s="50">
        <v>1</v>
      </c>
      <c r="K366" s="50">
        <v>0</v>
      </c>
      <c r="L366" s="50" t="s">
        <v>2</v>
      </c>
      <c r="M366" s="50">
        <v>25</v>
      </c>
    </row>
    <row r="367" spans="1:13" s="50" customFormat="1" x14ac:dyDescent="0.25">
      <c r="A367" s="50" t="s">
        <v>662</v>
      </c>
      <c r="B367" s="50" t="s">
        <v>2222</v>
      </c>
      <c r="C367" s="50" t="s">
        <v>2967</v>
      </c>
      <c r="D367" s="50">
        <v>2.1</v>
      </c>
      <c r="E367" s="50" t="s">
        <v>182</v>
      </c>
      <c r="F367" s="50" t="s">
        <v>189</v>
      </c>
      <c r="G367" s="50" t="s">
        <v>314</v>
      </c>
      <c r="I367" s="50">
        <v>2</v>
      </c>
      <c r="J367" s="50">
        <v>1</v>
      </c>
      <c r="K367" s="50">
        <v>0</v>
      </c>
      <c r="L367" s="50" t="s">
        <v>2</v>
      </c>
      <c r="M367" s="50">
        <v>25</v>
      </c>
    </row>
    <row r="368" spans="1:13" s="50" customFormat="1" x14ac:dyDescent="0.25">
      <c r="A368" s="50" t="s">
        <v>662</v>
      </c>
      <c r="B368" s="50" t="s">
        <v>2222</v>
      </c>
      <c r="C368" s="50" t="s">
        <v>2964</v>
      </c>
      <c r="D368" s="50">
        <v>2.1</v>
      </c>
      <c r="E368" s="50" t="s">
        <v>182</v>
      </c>
      <c r="F368" s="50" t="s">
        <v>189</v>
      </c>
      <c r="G368" s="50" t="s">
        <v>314</v>
      </c>
      <c r="I368" s="50">
        <v>1</v>
      </c>
      <c r="J368" s="50">
        <v>1</v>
      </c>
      <c r="K368" s="50">
        <v>0</v>
      </c>
      <c r="L368" s="50" t="s">
        <v>2</v>
      </c>
      <c r="M368" s="50">
        <v>75</v>
      </c>
    </row>
    <row r="369" spans="1:36" s="50" customFormat="1" x14ac:dyDescent="0.25">
      <c r="A369" s="50" t="s">
        <v>662</v>
      </c>
      <c r="B369" s="50" t="s">
        <v>2222</v>
      </c>
      <c r="C369" s="50" t="s">
        <v>2964</v>
      </c>
      <c r="D369" s="50">
        <v>2.1</v>
      </c>
      <c r="E369" s="50" t="s">
        <v>182</v>
      </c>
      <c r="F369" s="50" t="s">
        <v>189</v>
      </c>
      <c r="G369" s="50" t="s">
        <v>314</v>
      </c>
      <c r="I369" s="50">
        <v>2</v>
      </c>
      <c r="J369" s="50">
        <v>1</v>
      </c>
      <c r="K369" s="50">
        <v>0.27</v>
      </c>
      <c r="L369" s="50" t="s">
        <v>2</v>
      </c>
      <c r="M369" s="50">
        <v>75</v>
      </c>
    </row>
    <row r="370" spans="1:36" s="50" customFormat="1" x14ac:dyDescent="0.25">
      <c r="A370" s="50" t="s">
        <v>662</v>
      </c>
      <c r="B370" s="50" t="s">
        <v>2222</v>
      </c>
      <c r="C370" s="50" t="s">
        <v>2831</v>
      </c>
      <c r="D370" s="50">
        <v>2.1</v>
      </c>
      <c r="E370" s="50" t="s">
        <v>182</v>
      </c>
      <c r="F370" s="50" t="s">
        <v>189</v>
      </c>
      <c r="G370" s="50" t="s">
        <v>314</v>
      </c>
      <c r="I370" s="50" t="s">
        <v>142</v>
      </c>
      <c r="L370" s="50" t="s">
        <v>2</v>
      </c>
      <c r="M370" s="50">
        <v>100</v>
      </c>
      <c r="W370" s="50">
        <v>0.81</v>
      </c>
    </row>
    <row r="371" spans="1:36" s="50" customFormat="1" x14ac:dyDescent="0.25">
      <c r="A371" s="50" t="s">
        <v>662</v>
      </c>
      <c r="B371" s="50" t="s">
        <v>2222</v>
      </c>
      <c r="C371" s="50" t="s">
        <v>2832</v>
      </c>
      <c r="D371" s="50">
        <v>2.1</v>
      </c>
      <c r="E371" s="50" t="s">
        <v>2224</v>
      </c>
      <c r="F371" s="50" t="s">
        <v>189</v>
      </c>
      <c r="G371" s="50" t="s">
        <v>314</v>
      </c>
      <c r="I371" s="50" t="s">
        <v>142</v>
      </c>
      <c r="L371" s="50" t="s">
        <v>2</v>
      </c>
      <c r="M371" s="50">
        <v>100</v>
      </c>
      <c r="W371" s="50">
        <v>0.76</v>
      </c>
    </row>
    <row r="372" spans="1:36" s="50" customFormat="1" x14ac:dyDescent="0.25">
      <c r="A372" s="50" t="s">
        <v>662</v>
      </c>
      <c r="B372" s="50" t="s">
        <v>2222</v>
      </c>
      <c r="C372" s="50" t="s">
        <v>2967</v>
      </c>
      <c r="D372" s="50">
        <v>2.1</v>
      </c>
      <c r="E372" s="50" t="s">
        <v>182</v>
      </c>
      <c r="F372" s="50" t="s">
        <v>189</v>
      </c>
      <c r="G372" s="50" t="s">
        <v>314</v>
      </c>
      <c r="I372" s="50" t="s">
        <v>142</v>
      </c>
      <c r="L372" s="50" t="s">
        <v>2</v>
      </c>
      <c r="M372" s="50">
        <v>25</v>
      </c>
      <c r="W372" s="50">
        <v>0.73</v>
      </c>
    </row>
    <row r="373" spans="1:36" s="50" customFormat="1" x14ac:dyDescent="0.25">
      <c r="A373" s="50" t="s">
        <v>662</v>
      </c>
      <c r="B373" s="50" t="s">
        <v>2222</v>
      </c>
      <c r="C373" s="50" t="s">
        <v>2964</v>
      </c>
      <c r="D373" s="50">
        <v>2.1</v>
      </c>
      <c r="E373" s="50" t="s">
        <v>182</v>
      </c>
      <c r="F373" s="50" t="s">
        <v>189</v>
      </c>
      <c r="G373" s="50" t="s">
        <v>314</v>
      </c>
      <c r="I373" s="50" t="s">
        <v>142</v>
      </c>
      <c r="L373" s="50" t="s">
        <v>2</v>
      </c>
      <c r="M373" s="50">
        <v>75</v>
      </c>
      <c r="W373" s="50">
        <v>0.83</v>
      </c>
    </row>
    <row r="374" spans="1:36" s="50" customFormat="1" x14ac:dyDescent="0.25">
      <c r="A374" s="50" t="s">
        <v>2861</v>
      </c>
      <c r="B374" s="50" t="s">
        <v>2222</v>
      </c>
      <c r="C374" s="50" t="s">
        <v>2965</v>
      </c>
      <c r="D374" s="50">
        <v>2.1</v>
      </c>
      <c r="E374" s="50" t="s">
        <v>2224</v>
      </c>
      <c r="F374" s="50" t="s">
        <v>189</v>
      </c>
      <c r="G374" s="50" t="s">
        <v>314</v>
      </c>
      <c r="I374" s="50">
        <v>2</v>
      </c>
      <c r="J374" s="50">
        <v>0.5</v>
      </c>
      <c r="K374" s="50">
        <v>0.92</v>
      </c>
      <c r="L374" s="50">
        <v>32</v>
      </c>
      <c r="M374" s="50">
        <v>106</v>
      </c>
      <c r="N374" s="58">
        <f>P374/(P374+Q374)</f>
        <v>0.72992700729927007</v>
      </c>
      <c r="O374" s="58">
        <f>S374/(S374+R374)</f>
        <v>0.80970504281636535</v>
      </c>
      <c r="P374" s="59">
        <f>J374*L374</f>
        <v>16</v>
      </c>
      <c r="Q374" s="59">
        <f>M374-L374-S374</f>
        <v>5.9200000000000017</v>
      </c>
      <c r="R374" s="59">
        <f>L374-P374</f>
        <v>16</v>
      </c>
      <c r="S374" s="59">
        <f>K374*(M374-L374)</f>
        <v>68.08</v>
      </c>
      <c r="T374" s="58">
        <f>J374/(Q374/(Q374+S374))</f>
        <v>6.2499999999999973</v>
      </c>
      <c r="U374" s="58">
        <f>(R374/(R374+P374))/K374</f>
        <v>0.54347826086956519</v>
      </c>
      <c r="V374" s="58">
        <f>L374/M374</f>
        <v>0.30188679245283018</v>
      </c>
    </row>
    <row r="375" spans="1:36" s="50" customFormat="1" x14ac:dyDescent="0.25">
      <c r="A375" s="50" t="s">
        <v>2861</v>
      </c>
      <c r="B375" s="50" t="s">
        <v>2222</v>
      </c>
      <c r="C375" s="50" t="s">
        <v>2973</v>
      </c>
      <c r="D375" s="50">
        <v>2.1</v>
      </c>
      <c r="E375" s="50" t="s">
        <v>2224</v>
      </c>
      <c r="F375" s="50" t="s">
        <v>189</v>
      </c>
      <c r="G375" s="50" t="s">
        <v>314</v>
      </c>
      <c r="I375" s="50">
        <v>2</v>
      </c>
      <c r="J375" s="50">
        <v>0.56000000000000005</v>
      </c>
      <c r="K375" s="50">
        <v>0.77</v>
      </c>
      <c r="L375" s="50">
        <v>43</v>
      </c>
      <c r="M375" s="50">
        <v>74</v>
      </c>
      <c r="N375" s="58">
        <f>P375/(P375+Q375)</f>
        <v>0.77154758090355657</v>
      </c>
      <c r="O375" s="58">
        <f>S375/(S375+R375)</f>
        <v>0.55784061696658105</v>
      </c>
      <c r="P375" s="59">
        <f>J375*L375</f>
        <v>24.080000000000002</v>
      </c>
      <c r="Q375" s="59">
        <f>M375-L375-S375</f>
        <v>7.129999999999999</v>
      </c>
      <c r="R375" s="59">
        <f>L375-P375</f>
        <v>18.919999999999998</v>
      </c>
      <c r="S375" s="59">
        <f>K375*(M375-L375)</f>
        <v>23.87</v>
      </c>
      <c r="T375" s="58">
        <f>J375/(Q375/(Q375+S375))</f>
        <v>2.4347826086956528</v>
      </c>
      <c r="U375" s="58">
        <f>(R375/(R375+P375))/K375</f>
        <v>0.5714285714285714</v>
      </c>
      <c r="V375" s="58">
        <f>L375/M375</f>
        <v>0.58108108108108103</v>
      </c>
    </row>
    <row r="376" spans="1:36" s="50" customFormat="1" x14ac:dyDescent="0.25">
      <c r="A376" s="50" t="s">
        <v>2861</v>
      </c>
      <c r="B376" s="50" t="s">
        <v>2222</v>
      </c>
      <c r="C376" s="50" t="s">
        <v>2964</v>
      </c>
      <c r="D376" s="50">
        <v>2.1</v>
      </c>
      <c r="E376" s="50" t="s">
        <v>182</v>
      </c>
      <c r="F376" s="50" t="s">
        <v>189</v>
      </c>
      <c r="G376" s="50" t="s">
        <v>314</v>
      </c>
      <c r="I376" s="50">
        <v>3</v>
      </c>
      <c r="J376" s="50">
        <v>0.74</v>
      </c>
      <c r="K376" s="50">
        <v>0.55000000000000004</v>
      </c>
      <c r="L376" s="50">
        <v>77</v>
      </c>
      <c r="M376" s="50">
        <v>106</v>
      </c>
      <c r="N376" s="58">
        <f>P376/(P376+Q376)</f>
        <v>0.81365129230329858</v>
      </c>
      <c r="O376" s="58">
        <f>S376/(S376+R376)</f>
        <v>0.44342507645259932</v>
      </c>
      <c r="P376" s="59">
        <f>J376*L376</f>
        <v>56.98</v>
      </c>
      <c r="Q376" s="59">
        <f>M376-L376-S376</f>
        <v>13.049999999999999</v>
      </c>
      <c r="R376" s="59">
        <f>L376-P376</f>
        <v>20.020000000000003</v>
      </c>
      <c r="S376" s="59">
        <f>K376*(M376-L376)</f>
        <v>15.950000000000001</v>
      </c>
      <c r="T376" s="58">
        <f>J376/(Q376/(Q376+S376))</f>
        <v>1.6444444444444446</v>
      </c>
      <c r="U376" s="58">
        <f>(R376/(R376+P376))/K376</f>
        <v>0.47272727272727283</v>
      </c>
      <c r="V376" s="58">
        <f>L376/M376</f>
        <v>0.72641509433962259</v>
      </c>
    </row>
    <row r="377" spans="1:36" s="50" customFormat="1" x14ac:dyDescent="0.25">
      <c r="A377" s="50" t="s">
        <v>2861</v>
      </c>
      <c r="B377" s="50" t="s">
        <v>2222</v>
      </c>
      <c r="C377" s="50" t="s">
        <v>2967</v>
      </c>
      <c r="D377" s="50">
        <v>2.1</v>
      </c>
      <c r="E377" s="50" t="s">
        <v>182</v>
      </c>
      <c r="F377" s="50" t="s">
        <v>189</v>
      </c>
      <c r="G377" s="50" t="s">
        <v>314</v>
      </c>
      <c r="I377" s="50">
        <v>3</v>
      </c>
      <c r="J377" s="50">
        <v>0.86</v>
      </c>
      <c r="K377" s="50">
        <v>0.3</v>
      </c>
      <c r="L377" s="50">
        <v>64</v>
      </c>
      <c r="M377" s="50">
        <v>74</v>
      </c>
      <c r="N377" s="58">
        <f>P377/(P377+Q377)</f>
        <v>0.88716956802063185</v>
      </c>
      <c r="O377" s="58">
        <f>S377/(S377+R377)</f>
        <v>0.25083612040133779</v>
      </c>
      <c r="P377" s="59">
        <f>J377*L377</f>
        <v>55.04</v>
      </c>
      <c r="Q377" s="59">
        <f>M377-L377-S377</f>
        <v>7</v>
      </c>
      <c r="R377" s="59">
        <f>L377-P377</f>
        <v>8.9600000000000009</v>
      </c>
      <c r="S377" s="59">
        <f>K377*(M377-L377)</f>
        <v>3</v>
      </c>
      <c r="T377" s="58">
        <f>J377/(Q377/(Q377+S377))</f>
        <v>1.2285714285714286</v>
      </c>
      <c r="U377" s="58">
        <f>(R377/(R377+P377))/K377</f>
        <v>0.46666666666666673</v>
      </c>
      <c r="V377" s="58">
        <f>L377/M377</f>
        <v>0.86486486486486491</v>
      </c>
    </row>
    <row r="378" spans="1:36" s="50" customFormat="1" x14ac:dyDescent="0.25">
      <c r="A378" s="50" t="s">
        <v>2861</v>
      </c>
      <c r="B378" s="50" t="s">
        <v>2222</v>
      </c>
      <c r="C378" s="50" t="s">
        <v>2831</v>
      </c>
      <c r="D378" s="50">
        <v>2.1</v>
      </c>
      <c r="F378" s="50" t="s">
        <v>189</v>
      </c>
      <c r="M378" s="50">
        <v>60</v>
      </c>
      <c r="AC378" s="50">
        <v>0.53</v>
      </c>
    </row>
    <row r="379" spans="1:36" s="50" customFormat="1" x14ac:dyDescent="0.25">
      <c r="A379" s="50" t="s">
        <v>2861</v>
      </c>
      <c r="B379" s="50" t="s">
        <v>2222</v>
      </c>
      <c r="C379" s="50" t="s">
        <v>2832</v>
      </c>
      <c r="D379" s="50">
        <v>2.1</v>
      </c>
      <c r="F379" s="50" t="s">
        <v>189</v>
      </c>
      <c r="M379" s="50">
        <v>60</v>
      </c>
      <c r="AC379" s="50">
        <v>0.66</v>
      </c>
    </row>
    <row r="380" spans="1:36" s="50" customFormat="1" x14ac:dyDescent="0.25">
      <c r="A380" s="50" t="s">
        <v>1137</v>
      </c>
      <c r="B380" t="s">
        <v>2222</v>
      </c>
      <c r="C380"/>
      <c r="D380" s="50">
        <v>2.2999999999999998</v>
      </c>
      <c r="E380" s="50" t="s">
        <v>188</v>
      </c>
      <c r="F380" s="50" t="s">
        <v>2477</v>
      </c>
      <c r="G380" s="50" t="s">
        <v>2622</v>
      </c>
      <c r="H380" t="s">
        <v>2623</v>
      </c>
      <c r="I380" s="50" t="s">
        <v>142</v>
      </c>
      <c r="J380"/>
      <c r="K380"/>
      <c r="L380">
        <v>9</v>
      </c>
      <c r="M380">
        <v>113</v>
      </c>
      <c r="N380"/>
      <c r="O380"/>
      <c r="P380"/>
      <c r="Q380"/>
      <c r="R380"/>
      <c r="S380"/>
      <c r="T380"/>
      <c r="U380"/>
      <c r="V380">
        <v>0.08</v>
      </c>
      <c r="W380">
        <v>0.62</v>
      </c>
      <c r="X380" t="s">
        <v>2400</v>
      </c>
      <c r="Y380"/>
      <c r="Z380"/>
      <c r="AA380"/>
      <c r="AB380"/>
      <c r="AC380"/>
      <c r="AD380"/>
      <c r="AE380"/>
      <c r="AF380"/>
      <c r="AG380">
        <v>0.12</v>
      </c>
      <c r="AH380"/>
      <c r="AI380"/>
      <c r="AJ380"/>
    </row>
    <row r="381" spans="1:36" s="50" customFormat="1" x14ac:dyDescent="0.25">
      <c r="A381" s="50" t="s">
        <v>1137</v>
      </c>
      <c r="B381" t="s">
        <v>2222</v>
      </c>
      <c r="C381"/>
      <c r="D381" s="50">
        <v>2.2999999999999998</v>
      </c>
      <c r="E381" s="50" t="s">
        <v>188</v>
      </c>
      <c r="F381" s="50" t="s">
        <v>2308</v>
      </c>
      <c r="G381" s="50" t="s">
        <v>2622</v>
      </c>
      <c r="H381" t="s">
        <v>2623</v>
      </c>
      <c r="I381" s="50" t="s">
        <v>142</v>
      </c>
      <c r="J381"/>
      <c r="K381"/>
      <c r="L381">
        <v>9</v>
      </c>
      <c r="M381">
        <v>113</v>
      </c>
      <c r="N381"/>
      <c r="O381"/>
      <c r="P381"/>
      <c r="Q381"/>
      <c r="R381"/>
      <c r="S381"/>
      <c r="T381"/>
      <c r="U381"/>
      <c r="V381">
        <v>0.08</v>
      </c>
      <c r="W381">
        <v>0.83</v>
      </c>
      <c r="X381" t="s">
        <v>2405</v>
      </c>
      <c r="Y381"/>
      <c r="Z381"/>
      <c r="AA381"/>
      <c r="AB381"/>
      <c r="AC381"/>
      <c r="AD381"/>
      <c r="AE381"/>
      <c r="AF381"/>
      <c r="AG381"/>
      <c r="AH381"/>
      <c r="AI381"/>
      <c r="AJ381"/>
    </row>
    <row r="382" spans="1:36" s="50" customFormat="1" x14ac:dyDescent="0.25">
      <c r="A382" s="50" t="s">
        <v>1137</v>
      </c>
      <c r="B382" t="s">
        <v>2222</v>
      </c>
      <c r="C382"/>
      <c r="D382" s="50">
        <v>2.2999999999999998</v>
      </c>
      <c r="E382" s="50" t="s">
        <v>188</v>
      </c>
      <c r="F382" s="50" t="s">
        <v>2310</v>
      </c>
      <c r="G382" s="50" t="s">
        <v>2622</v>
      </c>
      <c r="H382" t="s">
        <v>2623</v>
      </c>
      <c r="I382" s="50" t="s">
        <v>142</v>
      </c>
      <c r="J382"/>
      <c r="K382"/>
      <c r="L382">
        <v>9</v>
      </c>
      <c r="M382">
        <v>113</v>
      </c>
      <c r="N382"/>
      <c r="O382"/>
      <c r="P382"/>
      <c r="Q382"/>
      <c r="R382"/>
      <c r="S382"/>
      <c r="T382"/>
      <c r="U382"/>
      <c r="V382">
        <v>0.08</v>
      </c>
      <c r="W382">
        <v>0.74</v>
      </c>
      <c r="X382" t="s">
        <v>2400</v>
      </c>
      <c r="Y382"/>
      <c r="Z382"/>
      <c r="AA382"/>
      <c r="AB382"/>
      <c r="AC382"/>
      <c r="AD382"/>
      <c r="AE382"/>
      <c r="AF382"/>
      <c r="AG382"/>
      <c r="AH382"/>
      <c r="AI382"/>
      <c r="AJ382"/>
    </row>
    <row r="383" spans="1:36" s="50" customFormat="1" x14ac:dyDescent="0.25">
      <c r="A383" s="50" t="s">
        <v>2635</v>
      </c>
      <c r="B383" s="50" t="s">
        <v>2222</v>
      </c>
      <c r="D383" s="50">
        <v>2.2999999999999998</v>
      </c>
      <c r="E383" s="50" t="s">
        <v>188</v>
      </c>
      <c r="F383" s="50" t="s">
        <v>2308</v>
      </c>
      <c r="G383" s="50" t="s">
        <v>2622</v>
      </c>
      <c r="H383" s="50" t="s">
        <v>2634</v>
      </c>
      <c r="I383" s="50" t="s">
        <v>142</v>
      </c>
      <c r="L383" s="59">
        <f>V383*M383</f>
        <v>38.64</v>
      </c>
      <c r="M383" s="50">
        <v>1288</v>
      </c>
      <c r="V383" s="50">
        <v>0.03</v>
      </c>
      <c r="W383" s="50">
        <v>0.75</v>
      </c>
      <c r="Y383" s="50" t="s">
        <v>2636</v>
      </c>
    </row>
    <row r="384" spans="1:36" s="50" customFormat="1" x14ac:dyDescent="0.25">
      <c r="A384" s="50" t="s">
        <v>2102</v>
      </c>
      <c r="B384" s="50" t="s">
        <v>2222</v>
      </c>
      <c r="D384" s="50">
        <v>2.2999999999999998</v>
      </c>
      <c r="E384" s="50" t="s">
        <v>2819</v>
      </c>
      <c r="F384" s="50" t="s">
        <v>2484</v>
      </c>
      <c r="G384" s="50" t="s">
        <v>2944</v>
      </c>
      <c r="H384" s="50" t="s">
        <v>2596</v>
      </c>
      <c r="I384" s="50" t="s">
        <v>2597</v>
      </c>
      <c r="J384" s="51">
        <f>P384/(P384+R384)</f>
        <v>1</v>
      </c>
      <c r="K384" s="58">
        <f>S384/(S384+Q384)</f>
        <v>0.54545454545454541</v>
      </c>
      <c r="L384" s="50">
        <v>5</v>
      </c>
      <c r="M384" s="50">
        <v>27</v>
      </c>
      <c r="N384" s="58">
        <f>P384/(P384+Q384)</f>
        <v>0.33333333333333331</v>
      </c>
      <c r="O384" s="58">
        <f>S384/(S384+R384)</f>
        <v>1</v>
      </c>
      <c r="P384" s="50">
        <v>5</v>
      </c>
      <c r="Q384" s="50">
        <v>10</v>
      </c>
      <c r="R384" s="50">
        <v>0</v>
      </c>
      <c r="S384" s="50">
        <v>12</v>
      </c>
      <c r="T384" s="58">
        <f>J384/(Q384/(Q384+S384))</f>
        <v>2.2000000000000002</v>
      </c>
      <c r="U384" s="58">
        <f>(R384/(R384+P384))/K384</f>
        <v>0</v>
      </c>
      <c r="V384" s="58">
        <f>L384/M384</f>
        <v>0.18518518518518517</v>
      </c>
    </row>
    <row r="385" spans="1:30" s="50" customFormat="1" x14ac:dyDescent="0.25">
      <c r="A385" s="50" t="s">
        <v>2102</v>
      </c>
      <c r="B385" s="50" t="s">
        <v>2222</v>
      </c>
      <c r="D385" s="50">
        <v>2.2999999999999998</v>
      </c>
      <c r="F385" s="50" t="s">
        <v>2484</v>
      </c>
      <c r="I385" s="53"/>
      <c r="K385" s="54"/>
      <c r="M385" s="50">
        <v>27</v>
      </c>
      <c r="P385" s="65"/>
      <c r="S385" s="65"/>
      <c r="AD385" s="50">
        <v>0.9</v>
      </c>
    </row>
    <row r="386" spans="1:30" s="50" customFormat="1" x14ac:dyDescent="0.25">
      <c r="A386" s="50" t="s">
        <v>681</v>
      </c>
      <c r="B386" s="50" t="s">
        <v>2222</v>
      </c>
      <c r="C386" s="50" t="s">
        <v>2951</v>
      </c>
      <c r="D386" s="50">
        <v>2.1</v>
      </c>
      <c r="E386" s="50" t="s">
        <v>2224</v>
      </c>
      <c r="F386" s="50" t="s">
        <v>180</v>
      </c>
      <c r="G386" s="50" t="s">
        <v>314</v>
      </c>
      <c r="I386" s="50" t="s">
        <v>2226</v>
      </c>
      <c r="J386" s="54">
        <v>0.46</v>
      </c>
      <c r="K386" s="54">
        <v>0.73</v>
      </c>
      <c r="L386" s="54">
        <v>61</v>
      </c>
      <c r="M386" s="50">
        <v>146</v>
      </c>
      <c r="N386" s="58">
        <f t="shared" ref="N386:N391" si="72">P386/(P386+Q386)</f>
        <v>0.5490196078431373</v>
      </c>
      <c r="O386" s="58">
        <f t="shared" ref="O386:O406" si="73">S386/(S386+R386)</f>
        <v>0.65263157894736845</v>
      </c>
      <c r="P386" s="50">
        <v>28</v>
      </c>
      <c r="Q386" s="50">
        <v>23</v>
      </c>
      <c r="R386" s="50">
        <v>33</v>
      </c>
      <c r="S386" s="50">
        <v>62</v>
      </c>
      <c r="T386" s="58">
        <f t="shared" ref="T386:T391" si="74">J386/(Q386/(Q386+S386))</f>
        <v>1.7000000000000002</v>
      </c>
      <c r="U386" s="58">
        <f t="shared" ref="U386:U406" si="75">(R386/(R386+P386))/K386</f>
        <v>0.74107343364024258</v>
      </c>
      <c r="V386" s="58">
        <f t="shared" ref="V386:V391" si="76">L386/M386</f>
        <v>0.4178082191780822</v>
      </c>
    </row>
    <row r="387" spans="1:30" s="50" customFormat="1" x14ac:dyDescent="0.25">
      <c r="A387" s="50" t="s">
        <v>681</v>
      </c>
      <c r="B387" s="50" t="s">
        <v>2222</v>
      </c>
      <c r="C387" s="50" t="s">
        <v>2963</v>
      </c>
      <c r="D387" s="50">
        <v>2.1</v>
      </c>
      <c r="E387" s="50" t="s">
        <v>2224</v>
      </c>
      <c r="F387" s="50" t="s">
        <v>180</v>
      </c>
      <c r="G387" s="50" t="s">
        <v>314</v>
      </c>
      <c r="I387" s="50" t="s">
        <v>2226</v>
      </c>
      <c r="J387" s="50">
        <v>0.66</v>
      </c>
      <c r="K387" s="54">
        <v>0.77</v>
      </c>
      <c r="L387" s="54">
        <v>58</v>
      </c>
      <c r="M387" s="50">
        <v>201</v>
      </c>
      <c r="N387" s="58">
        <f t="shared" si="72"/>
        <v>0.51351351351351349</v>
      </c>
      <c r="O387" s="58">
        <f t="shared" si="73"/>
        <v>0.85401459854014594</v>
      </c>
      <c r="P387" s="50">
        <v>38</v>
      </c>
      <c r="Q387" s="50">
        <v>36</v>
      </c>
      <c r="R387" s="50">
        <v>20</v>
      </c>
      <c r="S387" s="50">
        <v>117</v>
      </c>
      <c r="T387" s="58">
        <f t="shared" si="74"/>
        <v>2.8050000000000002</v>
      </c>
      <c r="U387" s="58">
        <f t="shared" si="75"/>
        <v>0.4478280340349306</v>
      </c>
      <c r="V387" s="58">
        <f t="shared" si="76"/>
        <v>0.28855721393034828</v>
      </c>
    </row>
    <row r="388" spans="1:30" s="50" customFormat="1" x14ac:dyDescent="0.25">
      <c r="A388" s="50" t="s">
        <v>680</v>
      </c>
      <c r="B388" s="50" t="s">
        <v>2222</v>
      </c>
      <c r="C388" s="50" t="s">
        <v>2951</v>
      </c>
      <c r="D388" s="50">
        <v>2.1</v>
      </c>
      <c r="E388" s="50" t="s">
        <v>2224</v>
      </c>
      <c r="F388" s="50" t="s">
        <v>180</v>
      </c>
      <c r="G388" s="50" t="s">
        <v>314</v>
      </c>
      <c r="I388" s="50" t="s">
        <v>2226</v>
      </c>
      <c r="J388" s="50">
        <v>0.61</v>
      </c>
      <c r="K388" s="54">
        <v>0.75</v>
      </c>
      <c r="L388" s="54">
        <v>62</v>
      </c>
      <c r="M388" s="50">
        <v>256</v>
      </c>
      <c r="N388" s="58">
        <f t="shared" si="72"/>
        <v>0.44186046511627908</v>
      </c>
      <c r="O388" s="58">
        <f t="shared" si="73"/>
        <v>0.85882352941176465</v>
      </c>
      <c r="P388" s="50">
        <v>38</v>
      </c>
      <c r="Q388" s="59">
        <f t="shared" ref="Q388:Q406" si="77">M388-L388-S388</f>
        <v>48</v>
      </c>
      <c r="R388" s="51">
        <f t="shared" ref="R388:R406" si="78">L388-P388</f>
        <v>24</v>
      </c>
      <c r="S388" s="50">
        <v>146</v>
      </c>
      <c r="T388" s="58">
        <f t="shared" si="74"/>
        <v>2.4654166666666666</v>
      </c>
      <c r="U388" s="58">
        <f t="shared" si="75"/>
        <v>0.5161290322580645</v>
      </c>
      <c r="V388" s="58">
        <f t="shared" si="76"/>
        <v>0.2421875</v>
      </c>
    </row>
    <row r="389" spans="1:30" s="50" customFormat="1" x14ac:dyDescent="0.25">
      <c r="A389" s="50" t="s">
        <v>680</v>
      </c>
      <c r="B389" s="50" t="s">
        <v>2222</v>
      </c>
      <c r="C389" s="50" t="s">
        <v>2963</v>
      </c>
      <c r="D389" s="50">
        <v>2.1</v>
      </c>
      <c r="E389" s="50" t="s">
        <v>2224</v>
      </c>
      <c r="F389" s="50" t="s">
        <v>180</v>
      </c>
      <c r="G389" s="50" t="s">
        <v>314</v>
      </c>
      <c r="I389" s="50" t="s">
        <v>2226</v>
      </c>
      <c r="J389" s="50">
        <v>0.64</v>
      </c>
      <c r="K389" s="54">
        <v>0.84</v>
      </c>
      <c r="L389" s="54">
        <v>33</v>
      </c>
      <c r="M389" s="50">
        <v>201</v>
      </c>
      <c r="N389" s="58">
        <f t="shared" si="72"/>
        <v>0.46666666666666667</v>
      </c>
      <c r="O389" s="58">
        <f t="shared" si="73"/>
        <v>0.92307692307692313</v>
      </c>
      <c r="P389" s="50">
        <v>21</v>
      </c>
      <c r="Q389" s="59">
        <f t="shared" si="77"/>
        <v>24</v>
      </c>
      <c r="R389" s="51">
        <f t="shared" si="78"/>
        <v>12</v>
      </c>
      <c r="S389" s="50">
        <v>144</v>
      </c>
      <c r="T389" s="58">
        <f t="shared" si="74"/>
        <v>4.4800000000000004</v>
      </c>
      <c r="U389" s="58">
        <f t="shared" si="75"/>
        <v>0.43290043290043295</v>
      </c>
      <c r="V389" s="58">
        <f t="shared" si="76"/>
        <v>0.16417910447761194</v>
      </c>
    </row>
    <row r="390" spans="1:30" s="50" customFormat="1" x14ac:dyDescent="0.25">
      <c r="A390" s="50" t="s">
        <v>680</v>
      </c>
      <c r="B390" s="50" t="s">
        <v>2222</v>
      </c>
      <c r="C390" s="54" t="s">
        <v>2968</v>
      </c>
      <c r="D390" s="50">
        <v>2.1</v>
      </c>
      <c r="E390" s="50" t="s">
        <v>2224</v>
      </c>
      <c r="F390" s="50" t="s">
        <v>180</v>
      </c>
      <c r="G390" s="50" t="s">
        <v>314</v>
      </c>
      <c r="I390" s="50" t="s">
        <v>2226</v>
      </c>
      <c r="J390" s="50">
        <v>0.65</v>
      </c>
      <c r="K390" s="54">
        <v>0.66</v>
      </c>
      <c r="L390" s="54">
        <v>63</v>
      </c>
      <c r="M390" s="50">
        <v>258</v>
      </c>
      <c r="N390" s="58">
        <f t="shared" si="72"/>
        <v>0.38317757009345793</v>
      </c>
      <c r="O390" s="58">
        <f t="shared" si="73"/>
        <v>0.85430463576158944</v>
      </c>
      <c r="P390" s="50">
        <v>41</v>
      </c>
      <c r="Q390" s="59">
        <f t="shared" si="77"/>
        <v>66</v>
      </c>
      <c r="R390" s="51">
        <f t="shared" si="78"/>
        <v>22</v>
      </c>
      <c r="S390" s="50">
        <v>129</v>
      </c>
      <c r="T390" s="58">
        <f t="shared" si="74"/>
        <v>1.9204545454545454</v>
      </c>
      <c r="U390" s="58">
        <f t="shared" si="75"/>
        <v>0.52910052910052907</v>
      </c>
      <c r="V390" s="58">
        <f t="shared" si="76"/>
        <v>0.2441860465116279</v>
      </c>
    </row>
    <row r="391" spans="1:30" s="50" customFormat="1" x14ac:dyDescent="0.25">
      <c r="A391" s="50" t="s">
        <v>680</v>
      </c>
      <c r="B391" s="50" t="s">
        <v>2222</v>
      </c>
      <c r="C391" s="54" t="s">
        <v>2966</v>
      </c>
      <c r="D391" s="50">
        <v>2.1</v>
      </c>
      <c r="E391" s="50" t="s">
        <v>2224</v>
      </c>
      <c r="F391" s="50" t="s">
        <v>180</v>
      </c>
      <c r="G391" s="50" t="s">
        <v>314</v>
      </c>
      <c r="I391" s="50" t="s">
        <v>2226</v>
      </c>
      <c r="J391" s="50">
        <v>0.67</v>
      </c>
      <c r="K391" s="54">
        <v>0.73</v>
      </c>
      <c r="L391" s="54">
        <v>33</v>
      </c>
      <c r="M391" s="50">
        <v>201</v>
      </c>
      <c r="N391" s="58">
        <f t="shared" si="72"/>
        <v>0.34920634920634919</v>
      </c>
      <c r="O391" s="58">
        <f t="shared" si="73"/>
        <v>0.92028985507246375</v>
      </c>
      <c r="P391" s="50">
        <v>22</v>
      </c>
      <c r="Q391" s="59">
        <f t="shared" si="77"/>
        <v>41</v>
      </c>
      <c r="R391" s="51">
        <f t="shared" si="78"/>
        <v>11</v>
      </c>
      <c r="S391" s="50">
        <v>127</v>
      </c>
      <c r="T391" s="58">
        <f t="shared" si="74"/>
        <v>2.7453658536585368</v>
      </c>
      <c r="U391" s="58">
        <f t="shared" si="75"/>
        <v>0.45662100456621002</v>
      </c>
      <c r="V391" s="58">
        <f t="shared" si="76"/>
        <v>0.16417910447761194</v>
      </c>
    </row>
    <row r="392" spans="1:30" s="50" customFormat="1" x14ac:dyDescent="0.25">
      <c r="A392" s="50" t="s">
        <v>2553</v>
      </c>
      <c r="B392" s="50" t="s">
        <v>2222</v>
      </c>
      <c r="D392" s="50">
        <v>2.1</v>
      </c>
      <c r="E392" s="50" t="s">
        <v>163</v>
      </c>
      <c r="F392" s="50" t="s">
        <v>2552</v>
      </c>
      <c r="G392" s="50" t="s">
        <v>2247</v>
      </c>
      <c r="I392" s="50">
        <v>5</v>
      </c>
      <c r="J392" s="50">
        <v>0</v>
      </c>
      <c r="K392" s="60">
        <v>1</v>
      </c>
      <c r="L392" s="54">
        <v>24</v>
      </c>
      <c r="M392" s="50">
        <v>728</v>
      </c>
      <c r="N392" s="58"/>
      <c r="O392" s="58">
        <f t="shared" si="73"/>
        <v>0.96703296703296704</v>
      </c>
      <c r="P392" s="59">
        <f t="shared" ref="P392:P406" si="79">J392*L392</f>
        <v>0</v>
      </c>
      <c r="Q392" s="59">
        <f t="shared" si="77"/>
        <v>0</v>
      </c>
      <c r="R392" s="59">
        <f t="shared" si="78"/>
        <v>24</v>
      </c>
      <c r="S392" s="59">
        <f t="shared" ref="S392:S406" si="80">K392*(M392-L392)</f>
        <v>704</v>
      </c>
      <c r="T392" s="58"/>
      <c r="U392" s="58">
        <f t="shared" si="75"/>
        <v>1</v>
      </c>
      <c r="V392" s="64">
        <v>0.03</v>
      </c>
    </row>
    <row r="393" spans="1:30" s="50" customFormat="1" x14ac:dyDescent="0.25">
      <c r="A393" s="50" t="s">
        <v>2553</v>
      </c>
      <c r="B393" s="50" t="s">
        <v>2222</v>
      </c>
      <c r="D393" s="50">
        <v>2.1</v>
      </c>
      <c r="E393" s="50" t="s">
        <v>154</v>
      </c>
      <c r="F393" s="50" t="s">
        <v>2454</v>
      </c>
      <c r="G393" s="50" t="s">
        <v>2247</v>
      </c>
      <c r="I393" s="50">
        <v>5</v>
      </c>
      <c r="J393" s="50">
        <v>0</v>
      </c>
      <c r="K393" s="60">
        <v>1</v>
      </c>
      <c r="L393" s="54">
        <v>36</v>
      </c>
      <c r="M393" s="50">
        <v>728</v>
      </c>
      <c r="N393" s="58"/>
      <c r="O393" s="58">
        <f t="shared" si="73"/>
        <v>0.9505494505494505</v>
      </c>
      <c r="P393" s="59">
        <f t="shared" si="79"/>
        <v>0</v>
      </c>
      <c r="Q393" s="59">
        <f t="shared" si="77"/>
        <v>0</v>
      </c>
      <c r="R393" s="59">
        <f t="shared" si="78"/>
        <v>36</v>
      </c>
      <c r="S393" s="59">
        <f t="shared" si="80"/>
        <v>692</v>
      </c>
      <c r="T393" s="58"/>
      <c r="U393" s="58">
        <f t="shared" si="75"/>
        <v>1</v>
      </c>
      <c r="V393" s="64">
        <v>0.05</v>
      </c>
    </row>
    <row r="394" spans="1:30" s="50" customFormat="1" x14ac:dyDescent="0.25">
      <c r="A394" s="50" t="s">
        <v>2553</v>
      </c>
      <c r="B394" s="50" t="s">
        <v>2222</v>
      </c>
      <c r="D394" s="50">
        <v>2.1</v>
      </c>
      <c r="E394" s="50" t="s">
        <v>163</v>
      </c>
      <c r="F394" s="50" t="s">
        <v>2552</v>
      </c>
      <c r="G394" s="50" t="s">
        <v>2247</v>
      </c>
      <c r="I394" s="50">
        <v>4</v>
      </c>
      <c r="J394" s="50">
        <v>0.04</v>
      </c>
      <c r="K394" s="60">
        <v>1</v>
      </c>
      <c r="L394" s="54">
        <v>24</v>
      </c>
      <c r="M394" s="50">
        <v>728</v>
      </c>
      <c r="N394" s="58">
        <f t="shared" ref="N394:N406" si="81">P394/(P394+Q394)</f>
        <v>1</v>
      </c>
      <c r="O394" s="58">
        <f t="shared" si="73"/>
        <v>0.96830985915492962</v>
      </c>
      <c r="P394" s="59">
        <f t="shared" si="79"/>
        <v>0.96</v>
      </c>
      <c r="Q394" s="59">
        <f t="shared" si="77"/>
        <v>0</v>
      </c>
      <c r="R394" s="59">
        <f t="shared" si="78"/>
        <v>23.04</v>
      </c>
      <c r="S394" s="59">
        <f t="shared" si="80"/>
        <v>704</v>
      </c>
      <c r="T394" s="58"/>
      <c r="U394" s="58">
        <f t="shared" si="75"/>
        <v>0.96</v>
      </c>
      <c r="V394" s="64">
        <v>0.03</v>
      </c>
    </row>
    <row r="395" spans="1:30" s="50" customFormat="1" x14ac:dyDescent="0.25">
      <c r="A395" s="50" t="s">
        <v>2553</v>
      </c>
      <c r="B395" s="50" t="s">
        <v>2222</v>
      </c>
      <c r="D395" s="50">
        <v>2.1</v>
      </c>
      <c r="E395" s="50" t="s">
        <v>149</v>
      </c>
      <c r="F395" s="50" t="s">
        <v>2551</v>
      </c>
      <c r="G395" s="50" t="s">
        <v>2247</v>
      </c>
      <c r="I395" s="50">
        <v>5</v>
      </c>
      <c r="J395" s="50">
        <v>0.04</v>
      </c>
      <c r="K395" s="60">
        <v>1</v>
      </c>
      <c r="L395" s="54">
        <v>24</v>
      </c>
      <c r="M395" s="50">
        <v>728</v>
      </c>
      <c r="N395" s="58">
        <f t="shared" si="81"/>
        <v>1</v>
      </c>
      <c r="O395" s="58">
        <f t="shared" si="73"/>
        <v>0.96830985915492962</v>
      </c>
      <c r="P395" s="59">
        <f t="shared" si="79"/>
        <v>0.96</v>
      </c>
      <c r="Q395" s="59">
        <f t="shared" si="77"/>
        <v>0</v>
      </c>
      <c r="R395" s="59">
        <f t="shared" si="78"/>
        <v>23.04</v>
      </c>
      <c r="S395" s="59">
        <f t="shared" si="80"/>
        <v>704</v>
      </c>
      <c r="T395" s="58"/>
      <c r="U395" s="58">
        <f t="shared" si="75"/>
        <v>0.96</v>
      </c>
      <c r="V395" s="64">
        <v>0.03</v>
      </c>
    </row>
    <row r="396" spans="1:30" s="50" customFormat="1" x14ac:dyDescent="0.25">
      <c r="A396" s="50" t="s">
        <v>2553</v>
      </c>
      <c r="B396" s="50" t="s">
        <v>2222</v>
      </c>
      <c r="D396" s="50">
        <v>2.1</v>
      </c>
      <c r="E396" s="50" t="s">
        <v>154</v>
      </c>
      <c r="F396" s="50" t="s">
        <v>2454</v>
      </c>
      <c r="G396" s="50" t="s">
        <v>2247</v>
      </c>
      <c r="I396" s="50">
        <v>4</v>
      </c>
      <c r="J396" s="50">
        <v>0.14000000000000001</v>
      </c>
      <c r="K396" s="60">
        <v>1</v>
      </c>
      <c r="L396" s="54">
        <v>36</v>
      </c>
      <c r="M396" s="50">
        <v>728</v>
      </c>
      <c r="N396" s="58">
        <f t="shared" si="81"/>
        <v>1</v>
      </c>
      <c r="O396" s="58">
        <f t="shared" si="73"/>
        <v>0.95717605400022121</v>
      </c>
      <c r="P396" s="59">
        <f t="shared" si="79"/>
        <v>5.0400000000000009</v>
      </c>
      <c r="Q396" s="59">
        <f t="shared" si="77"/>
        <v>0</v>
      </c>
      <c r="R396" s="59">
        <f t="shared" si="78"/>
        <v>30.96</v>
      </c>
      <c r="S396" s="59">
        <f t="shared" si="80"/>
        <v>692</v>
      </c>
      <c r="T396" s="58"/>
      <c r="U396" s="58">
        <f t="shared" si="75"/>
        <v>0.86</v>
      </c>
      <c r="V396" s="64">
        <v>0.05</v>
      </c>
    </row>
    <row r="397" spans="1:30" s="50" customFormat="1" x14ac:dyDescent="0.25">
      <c r="A397" s="50" t="s">
        <v>2553</v>
      </c>
      <c r="B397" s="50" t="s">
        <v>2222</v>
      </c>
      <c r="D397" s="50">
        <v>2.1</v>
      </c>
      <c r="E397" s="50" t="s">
        <v>149</v>
      </c>
      <c r="F397" s="50" t="s">
        <v>2551</v>
      </c>
      <c r="G397" s="50" t="s">
        <v>2247</v>
      </c>
      <c r="I397" s="50">
        <v>4</v>
      </c>
      <c r="J397" s="50">
        <v>0.33</v>
      </c>
      <c r="K397" s="60">
        <v>1</v>
      </c>
      <c r="L397" s="54">
        <v>24</v>
      </c>
      <c r="M397" s="50">
        <v>728</v>
      </c>
      <c r="N397" s="58">
        <f t="shared" si="81"/>
        <v>1</v>
      </c>
      <c r="O397" s="58">
        <f t="shared" si="73"/>
        <v>0.97766914787245851</v>
      </c>
      <c r="P397" s="59">
        <f t="shared" si="79"/>
        <v>7.92</v>
      </c>
      <c r="Q397" s="59">
        <f t="shared" si="77"/>
        <v>0</v>
      </c>
      <c r="R397" s="59">
        <f t="shared" si="78"/>
        <v>16.079999999999998</v>
      </c>
      <c r="S397" s="59">
        <f t="shared" si="80"/>
        <v>704</v>
      </c>
      <c r="T397" s="58"/>
      <c r="U397" s="58">
        <f t="shared" si="75"/>
        <v>0.66999999999999993</v>
      </c>
      <c r="V397" s="64">
        <v>0.03</v>
      </c>
    </row>
    <row r="398" spans="1:30" s="50" customFormat="1" x14ac:dyDescent="0.25">
      <c r="A398" s="50" t="s">
        <v>2553</v>
      </c>
      <c r="B398" s="50" t="s">
        <v>2222</v>
      </c>
      <c r="D398" s="50">
        <v>2.1</v>
      </c>
      <c r="E398" s="50" t="s">
        <v>163</v>
      </c>
      <c r="F398" s="50" t="s">
        <v>2552</v>
      </c>
      <c r="G398" s="50" t="s">
        <v>2247</v>
      </c>
      <c r="I398" s="50">
        <v>3</v>
      </c>
      <c r="J398" s="50">
        <v>0.38</v>
      </c>
      <c r="K398" s="60">
        <v>1</v>
      </c>
      <c r="L398" s="54">
        <v>24</v>
      </c>
      <c r="M398" s="50">
        <v>728</v>
      </c>
      <c r="N398" s="58">
        <f t="shared" si="81"/>
        <v>1</v>
      </c>
      <c r="O398" s="58">
        <f t="shared" si="73"/>
        <v>0.97930113509904293</v>
      </c>
      <c r="P398" s="59">
        <f t="shared" si="79"/>
        <v>9.120000000000001</v>
      </c>
      <c r="Q398" s="59">
        <f t="shared" si="77"/>
        <v>0</v>
      </c>
      <c r="R398" s="59">
        <f t="shared" si="78"/>
        <v>14.879999999999999</v>
      </c>
      <c r="S398" s="59">
        <f t="shared" si="80"/>
        <v>704</v>
      </c>
      <c r="T398" s="58"/>
      <c r="U398" s="58">
        <f t="shared" si="75"/>
        <v>0.62</v>
      </c>
      <c r="V398" s="64">
        <v>0.03</v>
      </c>
    </row>
    <row r="399" spans="1:30" s="50" customFormat="1" x14ac:dyDescent="0.25">
      <c r="A399" s="50" t="s">
        <v>2553</v>
      </c>
      <c r="B399" s="50" t="s">
        <v>2222</v>
      </c>
      <c r="D399" s="50">
        <v>2.1</v>
      </c>
      <c r="E399" s="50" t="s">
        <v>154</v>
      </c>
      <c r="F399" s="50" t="s">
        <v>2454</v>
      </c>
      <c r="G399" s="50" t="s">
        <v>2247</v>
      </c>
      <c r="I399" s="50">
        <v>3</v>
      </c>
      <c r="J399" s="50">
        <v>0.5</v>
      </c>
      <c r="K399" s="60">
        <v>1</v>
      </c>
      <c r="L399" s="54">
        <v>36</v>
      </c>
      <c r="M399" s="50">
        <v>728</v>
      </c>
      <c r="N399" s="58">
        <f t="shared" si="81"/>
        <v>1</v>
      </c>
      <c r="O399" s="58">
        <f t="shared" si="73"/>
        <v>0.9746478873239437</v>
      </c>
      <c r="P399" s="59">
        <f t="shared" si="79"/>
        <v>18</v>
      </c>
      <c r="Q399" s="59">
        <f t="shared" si="77"/>
        <v>0</v>
      </c>
      <c r="R399" s="59">
        <f t="shared" si="78"/>
        <v>18</v>
      </c>
      <c r="S399" s="59">
        <f t="shared" si="80"/>
        <v>692</v>
      </c>
      <c r="T399" s="58"/>
      <c r="U399" s="58">
        <f t="shared" si="75"/>
        <v>0.5</v>
      </c>
      <c r="V399" s="64">
        <v>0.05</v>
      </c>
    </row>
    <row r="400" spans="1:30" s="50" customFormat="1" x14ac:dyDescent="0.25">
      <c r="A400" s="50" t="s">
        <v>2553</v>
      </c>
      <c r="B400" s="50" t="s">
        <v>2222</v>
      </c>
      <c r="D400" s="50">
        <v>2.1</v>
      </c>
      <c r="E400" s="50" t="s">
        <v>163</v>
      </c>
      <c r="F400" s="50" t="s">
        <v>2552</v>
      </c>
      <c r="G400" s="50" t="s">
        <v>2247</v>
      </c>
      <c r="I400" s="50">
        <v>2</v>
      </c>
      <c r="J400" s="50">
        <v>0.67</v>
      </c>
      <c r="K400" s="60">
        <v>0.99</v>
      </c>
      <c r="L400" s="54">
        <v>24</v>
      </c>
      <c r="M400" s="50">
        <v>728</v>
      </c>
      <c r="N400" s="58">
        <f t="shared" si="81"/>
        <v>0.69550173010380734</v>
      </c>
      <c r="O400" s="58">
        <f t="shared" si="73"/>
        <v>0.98876404494382031</v>
      </c>
      <c r="P400" s="59">
        <f t="shared" si="79"/>
        <v>16.080000000000002</v>
      </c>
      <c r="Q400" s="59">
        <f t="shared" si="77"/>
        <v>7.0399999999999636</v>
      </c>
      <c r="R400" s="59">
        <f t="shared" si="78"/>
        <v>7.9199999999999982</v>
      </c>
      <c r="S400" s="59">
        <f t="shared" si="80"/>
        <v>696.96</v>
      </c>
      <c r="T400" s="58">
        <f>J400/(Q400/(Q400+S400))</f>
        <v>67.000000000000355</v>
      </c>
      <c r="U400" s="58">
        <f t="shared" si="75"/>
        <v>0.33333333333333326</v>
      </c>
      <c r="V400" s="64">
        <v>0.03</v>
      </c>
    </row>
    <row r="401" spans="1:36" s="50" customFormat="1" x14ac:dyDescent="0.25">
      <c r="A401" s="50" t="s">
        <v>2553</v>
      </c>
      <c r="B401" s="50" t="s">
        <v>2222</v>
      </c>
      <c r="D401" s="50">
        <v>2.1</v>
      </c>
      <c r="E401" s="50" t="s">
        <v>149</v>
      </c>
      <c r="F401" s="50" t="s">
        <v>2551</v>
      </c>
      <c r="G401" s="50" t="s">
        <v>2247</v>
      </c>
      <c r="I401" s="50">
        <v>3</v>
      </c>
      <c r="J401" s="50">
        <v>0.83</v>
      </c>
      <c r="K401" s="60">
        <v>1</v>
      </c>
      <c r="L401" s="54">
        <v>24</v>
      </c>
      <c r="M401" s="50">
        <v>728</v>
      </c>
      <c r="N401" s="58">
        <f t="shared" si="81"/>
        <v>1</v>
      </c>
      <c r="O401" s="58">
        <f t="shared" si="73"/>
        <v>0.99423793921590775</v>
      </c>
      <c r="P401" s="59">
        <f t="shared" si="79"/>
        <v>19.919999999999998</v>
      </c>
      <c r="Q401" s="59">
        <f t="shared" si="77"/>
        <v>0</v>
      </c>
      <c r="R401" s="59">
        <f t="shared" si="78"/>
        <v>4.0800000000000018</v>
      </c>
      <c r="S401" s="59">
        <f t="shared" si="80"/>
        <v>704</v>
      </c>
      <c r="T401" s="58"/>
      <c r="U401" s="58">
        <f t="shared" si="75"/>
        <v>0.17000000000000007</v>
      </c>
      <c r="V401" s="64">
        <v>0.03</v>
      </c>
    </row>
    <row r="402" spans="1:36" s="50" customFormat="1" x14ac:dyDescent="0.25">
      <c r="A402" s="50" t="s">
        <v>2553</v>
      </c>
      <c r="B402" s="50" t="s">
        <v>2222</v>
      </c>
      <c r="D402" s="50">
        <v>2.1</v>
      </c>
      <c r="E402" s="50" t="s">
        <v>163</v>
      </c>
      <c r="F402" s="50" t="s">
        <v>2552</v>
      </c>
      <c r="G402" s="50" t="s">
        <v>2247</v>
      </c>
      <c r="I402" s="50">
        <v>1</v>
      </c>
      <c r="J402" s="50">
        <v>0.88</v>
      </c>
      <c r="K402" s="60">
        <v>0.96</v>
      </c>
      <c r="L402" s="54">
        <v>24</v>
      </c>
      <c r="M402" s="50">
        <v>728</v>
      </c>
      <c r="N402" s="58">
        <f t="shared" si="81"/>
        <v>0.42857142857142783</v>
      </c>
      <c r="O402" s="58">
        <f t="shared" si="73"/>
        <v>0.99575671852899572</v>
      </c>
      <c r="P402" s="59">
        <f t="shared" si="79"/>
        <v>21.12</v>
      </c>
      <c r="Q402" s="59">
        <f t="shared" si="77"/>
        <v>28.160000000000082</v>
      </c>
      <c r="R402" s="59">
        <f t="shared" si="78"/>
        <v>2.879999999999999</v>
      </c>
      <c r="S402" s="59">
        <f t="shared" si="80"/>
        <v>675.83999999999992</v>
      </c>
      <c r="T402" s="58">
        <f>J402/(Q402/(Q402+S402))</f>
        <v>21.999999999999936</v>
      </c>
      <c r="U402" s="58">
        <f t="shared" si="75"/>
        <v>0.12499999999999996</v>
      </c>
      <c r="V402" s="64">
        <v>0.03</v>
      </c>
    </row>
    <row r="403" spans="1:36" s="50" customFormat="1" x14ac:dyDescent="0.25">
      <c r="A403" s="50" t="s">
        <v>2553</v>
      </c>
      <c r="B403" s="50" t="s">
        <v>2222</v>
      </c>
      <c r="D403" s="50">
        <v>2.1</v>
      </c>
      <c r="E403" s="50" t="s">
        <v>154</v>
      </c>
      <c r="F403" s="50" t="s">
        <v>2454</v>
      </c>
      <c r="G403" s="50" t="s">
        <v>2247</v>
      </c>
      <c r="I403" s="50">
        <v>2</v>
      </c>
      <c r="J403" s="50">
        <v>0.92</v>
      </c>
      <c r="K403" s="60">
        <v>0.98</v>
      </c>
      <c r="L403" s="54">
        <v>36</v>
      </c>
      <c r="M403" s="50">
        <v>728</v>
      </c>
      <c r="N403" s="58">
        <f t="shared" si="81"/>
        <v>0.70528109028960773</v>
      </c>
      <c r="O403" s="58">
        <f t="shared" si="73"/>
        <v>0.99577117349935396</v>
      </c>
      <c r="P403" s="59">
        <f t="shared" si="79"/>
        <v>33.120000000000005</v>
      </c>
      <c r="Q403" s="59">
        <f t="shared" si="77"/>
        <v>13.840000000000032</v>
      </c>
      <c r="R403" s="59">
        <f t="shared" si="78"/>
        <v>2.8799999999999955</v>
      </c>
      <c r="S403" s="59">
        <f t="shared" si="80"/>
        <v>678.16</v>
      </c>
      <c r="T403" s="58">
        <f>J403/(Q403/(Q403+S403))</f>
        <v>45.999999999999901</v>
      </c>
      <c r="U403" s="58">
        <f t="shared" si="75"/>
        <v>8.1632653061224372E-2</v>
      </c>
      <c r="V403" s="64">
        <v>0.05</v>
      </c>
    </row>
    <row r="404" spans="1:36" s="50" customFormat="1" x14ac:dyDescent="0.25">
      <c r="A404" s="50" t="s">
        <v>2553</v>
      </c>
      <c r="B404" s="50" t="s">
        <v>2222</v>
      </c>
      <c r="D404" s="50">
        <v>2.1</v>
      </c>
      <c r="E404" s="50" t="s">
        <v>149</v>
      </c>
      <c r="F404" s="50" t="s">
        <v>2551</v>
      </c>
      <c r="G404" s="50" t="s">
        <v>2247</v>
      </c>
      <c r="I404" s="50">
        <v>2</v>
      </c>
      <c r="J404" s="50">
        <v>0.92</v>
      </c>
      <c r="K404" s="60">
        <v>0.98</v>
      </c>
      <c r="L404" s="54">
        <v>24</v>
      </c>
      <c r="M404" s="50">
        <v>728</v>
      </c>
      <c r="N404" s="58">
        <f t="shared" si="81"/>
        <v>0.61061946902654807</v>
      </c>
      <c r="O404" s="58">
        <f t="shared" si="73"/>
        <v>0.9972247918593895</v>
      </c>
      <c r="P404" s="59">
        <f t="shared" si="79"/>
        <v>22.080000000000002</v>
      </c>
      <c r="Q404" s="59">
        <f t="shared" si="77"/>
        <v>14.080000000000041</v>
      </c>
      <c r="R404" s="59">
        <f t="shared" si="78"/>
        <v>1.9199999999999982</v>
      </c>
      <c r="S404" s="59">
        <f t="shared" si="80"/>
        <v>689.92</v>
      </c>
      <c r="T404" s="58">
        <f>J404/(Q404/(Q404+S404))</f>
        <v>45.999999999999865</v>
      </c>
      <c r="U404" s="58">
        <f t="shared" si="75"/>
        <v>8.1632653061224414E-2</v>
      </c>
      <c r="V404" s="64">
        <v>0.03</v>
      </c>
    </row>
    <row r="405" spans="1:36" s="50" customFormat="1" x14ac:dyDescent="0.25">
      <c r="A405" s="50" t="s">
        <v>2553</v>
      </c>
      <c r="B405" s="50" t="s">
        <v>2222</v>
      </c>
      <c r="D405" s="50">
        <v>2.1</v>
      </c>
      <c r="E405" s="50" t="s">
        <v>154</v>
      </c>
      <c r="F405" s="50" t="s">
        <v>2454</v>
      </c>
      <c r="G405" s="50" t="s">
        <v>2247</v>
      </c>
      <c r="I405" s="50">
        <v>1</v>
      </c>
      <c r="J405" s="50">
        <v>1</v>
      </c>
      <c r="K405" s="60">
        <v>0.87</v>
      </c>
      <c r="L405" s="54">
        <v>36</v>
      </c>
      <c r="M405" s="50">
        <v>728</v>
      </c>
      <c r="N405" s="58">
        <f t="shared" si="81"/>
        <v>0.28580501746586212</v>
      </c>
      <c r="O405" s="58">
        <f t="shared" si="73"/>
        <v>1</v>
      </c>
      <c r="P405" s="59">
        <f t="shared" si="79"/>
        <v>36</v>
      </c>
      <c r="Q405" s="59">
        <f t="shared" si="77"/>
        <v>89.960000000000036</v>
      </c>
      <c r="R405" s="59">
        <f t="shared" si="78"/>
        <v>0</v>
      </c>
      <c r="S405" s="59">
        <f t="shared" si="80"/>
        <v>602.04</v>
      </c>
      <c r="T405" s="58">
        <f>J405/(Q405/(Q405+S405))</f>
        <v>7.692307692307689</v>
      </c>
      <c r="U405" s="58">
        <f t="shared" si="75"/>
        <v>0</v>
      </c>
      <c r="V405" s="64">
        <v>0.05</v>
      </c>
    </row>
    <row r="406" spans="1:36" s="50" customFormat="1" x14ac:dyDescent="0.25">
      <c r="A406" s="50" t="s">
        <v>2553</v>
      </c>
      <c r="B406" s="50" t="s">
        <v>2222</v>
      </c>
      <c r="D406" s="50">
        <v>2.1</v>
      </c>
      <c r="E406" s="50" t="s">
        <v>149</v>
      </c>
      <c r="F406" s="50" t="s">
        <v>2551</v>
      </c>
      <c r="G406" s="50" t="s">
        <v>2247</v>
      </c>
      <c r="I406" s="50">
        <v>1</v>
      </c>
      <c r="J406" s="50">
        <v>1</v>
      </c>
      <c r="K406" s="60">
        <v>0.87</v>
      </c>
      <c r="L406" s="54">
        <v>24</v>
      </c>
      <c r="M406" s="50">
        <v>728</v>
      </c>
      <c r="N406" s="58">
        <f t="shared" si="81"/>
        <v>0.20775623268698065</v>
      </c>
      <c r="O406" s="58">
        <f t="shared" si="73"/>
        <v>1</v>
      </c>
      <c r="P406" s="59">
        <f t="shared" si="79"/>
        <v>24</v>
      </c>
      <c r="Q406" s="59">
        <f t="shared" si="77"/>
        <v>91.519999999999982</v>
      </c>
      <c r="R406" s="59">
        <f t="shared" si="78"/>
        <v>0</v>
      </c>
      <c r="S406" s="59">
        <f t="shared" si="80"/>
        <v>612.48</v>
      </c>
      <c r="T406" s="58">
        <f>J406/(Q406/(Q406+S406))</f>
        <v>7.6923076923076934</v>
      </c>
      <c r="U406" s="58">
        <f t="shared" si="75"/>
        <v>0</v>
      </c>
      <c r="V406" s="64">
        <v>0.03</v>
      </c>
    </row>
    <row r="407" spans="1:36" s="50" customFormat="1" x14ac:dyDescent="0.25">
      <c r="A407" s="50" t="s">
        <v>2554</v>
      </c>
      <c r="B407" s="50" t="s">
        <v>2222</v>
      </c>
      <c r="C407" s="50" t="s">
        <v>2556</v>
      </c>
      <c r="D407" s="50">
        <v>2.1</v>
      </c>
      <c r="E407" s="50" t="s">
        <v>2224</v>
      </c>
      <c r="F407" s="50" t="s">
        <v>241</v>
      </c>
      <c r="G407" s="50" t="s">
        <v>2247</v>
      </c>
      <c r="I407" s="53" t="s">
        <v>2555</v>
      </c>
      <c r="J407" s="50">
        <v>0.79</v>
      </c>
      <c r="K407" s="54">
        <v>0.99</v>
      </c>
      <c r="L407" s="50" t="s">
        <v>2</v>
      </c>
      <c r="M407" s="50">
        <v>1149</v>
      </c>
      <c r="P407" s="65"/>
      <c r="S407" s="65"/>
    </row>
    <row r="408" spans="1:36" s="50" customFormat="1" x14ac:dyDescent="0.25">
      <c r="A408" s="50" t="s">
        <v>2118</v>
      </c>
      <c r="B408" s="50" t="s">
        <v>2222</v>
      </c>
      <c r="C408" s="50" t="s">
        <v>2824</v>
      </c>
      <c r="D408" s="50">
        <v>2.2999999999999998</v>
      </c>
      <c r="E408" s="50" t="s">
        <v>2819</v>
      </c>
      <c r="F408" s="50" t="s">
        <v>170</v>
      </c>
      <c r="G408" s="50" t="s">
        <v>2602</v>
      </c>
      <c r="H408" s="50" t="s">
        <v>2596</v>
      </c>
      <c r="I408" s="50">
        <v>20</v>
      </c>
      <c r="J408" s="50">
        <v>0.37</v>
      </c>
      <c r="K408" s="50">
        <v>0.86</v>
      </c>
      <c r="L408" s="51">
        <v>494</v>
      </c>
      <c r="M408" s="50">
        <v>840</v>
      </c>
      <c r="N408" s="50">
        <v>0.77</v>
      </c>
      <c r="O408" s="58">
        <f t="shared" ref="O408:O413" si="82">S408/(S408+R408)</f>
        <v>0.48878084036926311</v>
      </c>
      <c r="P408" s="59">
        <f t="shared" ref="P408:P413" si="83">J408*L408</f>
        <v>182.78</v>
      </c>
      <c r="Q408" s="59">
        <f t="shared" ref="Q408:Q413" si="84">M408-L408-S408</f>
        <v>48.44</v>
      </c>
      <c r="R408" s="59">
        <f t="shared" ref="R408:R413" si="85">L408-P408</f>
        <v>311.22000000000003</v>
      </c>
      <c r="S408" s="59">
        <f t="shared" ref="S408:S413" si="86">K408*(M408-L408)</f>
        <v>297.56</v>
      </c>
      <c r="T408" s="58">
        <f t="shared" ref="T408:T413" si="87">J408/(Q408/(Q408+S408))</f>
        <v>2.6428571428571432</v>
      </c>
      <c r="U408" s="58">
        <f t="shared" ref="U408:U413" si="88">(R408/(R408+P408))/K408</f>
        <v>0.73255813953488369</v>
      </c>
      <c r="V408" s="58">
        <f t="shared" ref="V408:V415" si="89">L408/M408</f>
        <v>0.58809523809523812</v>
      </c>
    </row>
    <row r="409" spans="1:36" s="50" customFormat="1" x14ac:dyDescent="0.25">
      <c r="A409" s="50" t="s">
        <v>2118</v>
      </c>
      <c r="B409" s="50" t="s">
        <v>2222</v>
      </c>
      <c r="C409" s="50" t="s">
        <v>2823</v>
      </c>
      <c r="D409" s="50">
        <v>2.2999999999999998</v>
      </c>
      <c r="E409" s="50" t="s">
        <v>2819</v>
      </c>
      <c r="F409" s="50" t="s">
        <v>170</v>
      </c>
      <c r="G409" s="50" t="s">
        <v>2602</v>
      </c>
      <c r="H409" s="50" t="s">
        <v>2596</v>
      </c>
      <c r="I409" s="50">
        <v>20</v>
      </c>
      <c r="J409" s="50">
        <v>0.39</v>
      </c>
      <c r="K409" s="50">
        <v>0.87</v>
      </c>
      <c r="L409" s="51">
        <v>478</v>
      </c>
      <c r="M409" s="50">
        <v>812</v>
      </c>
      <c r="N409" s="50">
        <v>0.76</v>
      </c>
      <c r="O409" s="58">
        <f t="shared" si="82"/>
        <v>0.49914112958636803</v>
      </c>
      <c r="P409" s="59">
        <f t="shared" si="83"/>
        <v>186.42000000000002</v>
      </c>
      <c r="Q409" s="59">
        <f t="shared" si="84"/>
        <v>43.420000000000016</v>
      </c>
      <c r="R409" s="59">
        <f t="shared" si="85"/>
        <v>291.58</v>
      </c>
      <c r="S409" s="59">
        <f t="shared" si="86"/>
        <v>290.58</v>
      </c>
      <c r="T409" s="58">
        <f t="shared" si="87"/>
        <v>2.9999999999999987</v>
      </c>
      <c r="U409" s="58">
        <f t="shared" si="88"/>
        <v>0.70114942528735635</v>
      </c>
      <c r="V409" s="58">
        <f t="shared" si="89"/>
        <v>0.58866995073891626</v>
      </c>
    </row>
    <row r="410" spans="1:36" s="50" customFormat="1" x14ac:dyDescent="0.25">
      <c r="A410" s="50" t="s">
        <v>2118</v>
      </c>
      <c r="B410" s="50" t="s">
        <v>2222</v>
      </c>
      <c r="C410" s="50" t="s">
        <v>2824</v>
      </c>
      <c r="D410" s="50">
        <v>2.2999999999999998</v>
      </c>
      <c r="E410" s="50" t="s">
        <v>2819</v>
      </c>
      <c r="F410" s="50" t="s">
        <v>170</v>
      </c>
      <c r="G410" s="50" t="s">
        <v>2602</v>
      </c>
      <c r="H410" s="50" t="s">
        <v>2596</v>
      </c>
      <c r="I410" s="50">
        <v>16</v>
      </c>
      <c r="J410" s="50">
        <v>0.48</v>
      </c>
      <c r="K410" s="50">
        <v>0.83</v>
      </c>
      <c r="L410" s="51">
        <v>494</v>
      </c>
      <c r="M410" s="50">
        <v>840</v>
      </c>
      <c r="N410" s="50">
        <v>0.78</v>
      </c>
      <c r="O410" s="58">
        <f t="shared" si="82"/>
        <v>0.52784619343454775</v>
      </c>
      <c r="P410" s="59">
        <f t="shared" si="83"/>
        <v>237.12</v>
      </c>
      <c r="Q410" s="59">
        <f t="shared" si="84"/>
        <v>58.819999999999993</v>
      </c>
      <c r="R410" s="59">
        <f t="shared" si="85"/>
        <v>256.88</v>
      </c>
      <c r="S410" s="59">
        <f t="shared" si="86"/>
        <v>287.18</v>
      </c>
      <c r="T410" s="58">
        <f t="shared" si="87"/>
        <v>2.8235294117647061</v>
      </c>
      <c r="U410" s="58">
        <f t="shared" si="88"/>
        <v>0.62650602409638556</v>
      </c>
      <c r="V410" s="58">
        <f t="shared" si="89"/>
        <v>0.58809523809523812</v>
      </c>
    </row>
    <row r="411" spans="1:36" s="50" customFormat="1" x14ac:dyDescent="0.25">
      <c r="A411" s="50" t="s">
        <v>2118</v>
      </c>
      <c r="B411" s="50" t="s">
        <v>2222</v>
      </c>
      <c r="C411" s="50" t="s">
        <v>2823</v>
      </c>
      <c r="D411" s="50">
        <v>2.2999999999999998</v>
      </c>
      <c r="E411" s="50" t="s">
        <v>2819</v>
      </c>
      <c r="F411" s="50" t="s">
        <v>170</v>
      </c>
      <c r="G411" s="50" t="s">
        <v>2602</v>
      </c>
      <c r="H411" s="50" t="s">
        <v>2596</v>
      </c>
      <c r="I411" s="50">
        <v>16</v>
      </c>
      <c r="J411" s="50">
        <v>0.51</v>
      </c>
      <c r="K411" s="50">
        <v>0.84</v>
      </c>
      <c r="L411" s="51">
        <v>478</v>
      </c>
      <c r="M411" s="50">
        <v>812</v>
      </c>
      <c r="N411" s="50">
        <v>0.77</v>
      </c>
      <c r="O411" s="58">
        <f t="shared" si="82"/>
        <v>0.54500951862931746</v>
      </c>
      <c r="P411" s="59">
        <f t="shared" si="83"/>
        <v>243.78</v>
      </c>
      <c r="Q411" s="59">
        <f t="shared" si="84"/>
        <v>53.44</v>
      </c>
      <c r="R411" s="59">
        <f t="shared" si="85"/>
        <v>234.22</v>
      </c>
      <c r="S411" s="59">
        <f t="shared" si="86"/>
        <v>280.56</v>
      </c>
      <c r="T411" s="58">
        <f t="shared" si="87"/>
        <v>3.1875</v>
      </c>
      <c r="U411" s="58">
        <f t="shared" si="88"/>
        <v>0.58333333333333337</v>
      </c>
      <c r="V411" s="58">
        <f t="shared" si="89"/>
        <v>0.58866995073891626</v>
      </c>
    </row>
    <row r="412" spans="1:36" s="50" customFormat="1" x14ac:dyDescent="0.25">
      <c r="A412" s="50" t="s">
        <v>2118</v>
      </c>
      <c r="B412" s="50" t="s">
        <v>2222</v>
      </c>
      <c r="C412" s="50" t="s">
        <v>2824</v>
      </c>
      <c r="D412" s="50">
        <v>2.2999999999999998</v>
      </c>
      <c r="E412" s="50" t="s">
        <v>2819</v>
      </c>
      <c r="F412" s="50" t="s">
        <v>170</v>
      </c>
      <c r="G412" s="50" t="s">
        <v>2602</v>
      </c>
      <c r="H412" s="50" t="s">
        <v>2596</v>
      </c>
      <c r="I412" s="50">
        <v>8</v>
      </c>
      <c r="J412" s="50">
        <v>0.79</v>
      </c>
      <c r="K412" s="50">
        <v>0.66</v>
      </c>
      <c r="L412" s="51">
        <v>494</v>
      </c>
      <c r="M412" s="50">
        <v>840</v>
      </c>
      <c r="N412" s="50">
        <v>0.75</v>
      </c>
      <c r="O412" s="58">
        <f t="shared" si="82"/>
        <v>0.68762420957542914</v>
      </c>
      <c r="P412" s="59">
        <f t="shared" si="83"/>
        <v>390.26</v>
      </c>
      <c r="Q412" s="59">
        <f t="shared" si="84"/>
        <v>117.63999999999999</v>
      </c>
      <c r="R412" s="59">
        <f t="shared" si="85"/>
        <v>103.74000000000001</v>
      </c>
      <c r="S412" s="59">
        <f t="shared" si="86"/>
        <v>228.36</v>
      </c>
      <c r="T412" s="58">
        <f t="shared" si="87"/>
        <v>2.3235294117647061</v>
      </c>
      <c r="U412" s="58">
        <f t="shared" si="88"/>
        <v>0.31818181818181818</v>
      </c>
      <c r="V412" s="58">
        <f t="shared" si="89"/>
        <v>0.58809523809523812</v>
      </c>
    </row>
    <row r="413" spans="1:36" s="50" customFormat="1" x14ac:dyDescent="0.25">
      <c r="A413" s="50" t="s">
        <v>2118</v>
      </c>
      <c r="B413" s="50" t="s">
        <v>2222</v>
      </c>
      <c r="C413" s="50" t="s">
        <v>2823</v>
      </c>
      <c r="D413" s="50">
        <v>2.2999999999999998</v>
      </c>
      <c r="E413" s="50" t="s">
        <v>2819</v>
      </c>
      <c r="F413" s="50" t="s">
        <v>170</v>
      </c>
      <c r="G413" s="50" t="s">
        <v>2602</v>
      </c>
      <c r="H413" s="50" t="s">
        <v>2596</v>
      </c>
      <c r="I413" s="50">
        <v>8</v>
      </c>
      <c r="J413" s="50">
        <v>0.81</v>
      </c>
      <c r="K413" s="50">
        <v>0.66</v>
      </c>
      <c r="L413" s="51">
        <v>478</v>
      </c>
      <c r="M413" s="50">
        <v>812</v>
      </c>
      <c r="N413" s="50">
        <v>0.72</v>
      </c>
      <c r="O413" s="58">
        <f t="shared" si="82"/>
        <v>0.70821820985671147</v>
      </c>
      <c r="P413" s="59">
        <f t="shared" si="83"/>
        <v>387.18</v>
      </c>
      <c r="Q413" s="59">
        <f t="shared" si="84"/>
        <v>113.56</v>
      </c>
      <c r="R413" s="59">
        <f t="shared" si="85"/>
        <v>90.82</v>
      </c>
      <c r="S413" s="59">
        <f t="shared" si="86"/>
        <v>220.44</v>
      </c>
      <c r="T413" s="58">
        <f t="shared" si="87"/>
        <v>2.3823529411764706</v>
      </c>
      <c r="U413" s="58">
        <f t="shared" si="88"/>
        <v>0.28787878787878785</v>
      </c>
      <c r="V413" s="58">
        <f t="shared" si="89"/>
        <v>0.58866995073891626</v>
      </c>
    </row>
    <row r="414" spans="1:36" s="50" customFormat="1" x14ac:dyDescent="0.25">
      <c r="A414" s="50" t="s">
        <v>2118</v>
      </c>
      <c r="B414" s="50" t="s">
        <v>2222</v>
      </c>
      <c r="C414" s="50" t="s">
        <v>2823</v>
      </c>
      <c r="D414" s="50">
        <v>2.2999999999999998</v>
      </c>
      <c r="E414" s="50" t="s">
        <v>2819</v>
      </c>
      <c r="F414" s="50" t="s">
        <v>170</v>
      </c>
      <c r="G414" s="50" t="s">
        <v>2602</v>
      </c>
      <c r="H414" s="50" t="s">
        <v>2596</v>
      </c>
      <c r="I414" s="50" t="s">
        <v>142</v>
      </c>
      <c r="L414" s="51">
        <v>478</v>
      </c>
      <c r="M414" s="50">
        <v>812</v>
      </c>
      <c r="O414" s="58"/>
      <c r="P414" s="59"/>
      <c r="Q414" s="59"/>
      <c r="R414" s="59"/>
      <c r="S414" s="59"/>
      <c r="T414" s="58"/>
      <c r="U414" s="58"/>
      <c r="V414" s="58">
        <f t="shared" si="89"/>
        <v>0.58866995073891626</v>
      </c>
      <c r="W414" s="50">
        <v>0.78</v>
      </c>
      <c r="Y414" s="50" t="s">
        <v>2825</v>
      </c>
    </row>
    <row r="415" spans="1:36" x14ac:dyDescent="0.25">
      <c r="A415" s="50" t="s">
        <v>2118</v>
      </c>
      <c r="B415" s="50" t="s">
        <v>2222</v>
      </c>
      <c r="C415" s="50" t="s">
        <v>2824</v>
      </c>
      <c r="D415" s="50">
        <v>2.2999999999999998</v>
      </c>
      <c r="E415" s="50" t="s">
        <v>2819</v>
      </c>
      <c r="F415" s="50" t="s">
        <v>170</v>
      </c>
      <c r="G415" s="50" t="s">
        <v>2602</v>
      </c>
      <c r="H415" s="50" t="s">
        <v>2596</v>
      </c>
      <c r="I415" s="50" t="s">
        <v>142</v>
      </c>
      <c r="J415" s="50"/>
      <c r="K415" s="50"/>
      <c r="L415" s="51">
        <v>494</v>
      </c>
      <c r="M415" s="50">
        <v>840</v>
      </c>
      <c r="N415" s="50"/>
      <c r="O415" s="58"/>
      <c r="P415" s="59"/>
      <c r="Q415" s="59"/>
      <c r="R415" s="59"/>
      <c r="S415" s="59"/>
      <c r="T415" s="58"/>
      <c r="U415" s="58"/>
      <c r="V415" s="58">
        <f t="shared" si="89"/>
        <v>0.58809523809523812</v>
      </c>
      <c r="W415" s="50">
        <v>0.77</v>
      </c>
      <c r="X415" s="50"/>
      <c r="Y415" s="50" t="s">
        <v>2826</v>
      </c>
      <c r="Z415" s="50"/>
      <c r="AA415" s="50"/>
      <c r="AB415" s="50"/>
      <c r="AC415" s="50"/>
      <c r="AD415" s="50"/>
      <c r="AE415" s="50"/>
      <c r="AF415" s="50"/>
      <c r="AG415" s="50"/>
      <c r="AH415" s="50"/>
      <c r="AI415" s="50"/>
      <c r="AJ415" s="50"/>
    </row>
    <row r="416" spans="1:36" x14ac:dyDescent="0.25">
      <c r="A416" s="50" t="s">
        <v>2118</v>
      </c>
      <c r="B416" s="50" t="s">
        <v>2222</v>
      </c>
      <c r="C416" s="50"/>
      <c r="D416" s="50">
        <v>2.2999999999999998</v>
      </c>
      <c r="E416" s="50"/>
      <c r="F416" s="50" t="s">
        <v>170</v>
      </c>
      <c r="G416" s="50"/>
      <c r="H416" s="50"/>
      <c r="I416" s="50"/>
      <c r="J416" s="50"/>
      <c r="K416" s="50"/>
      <c r="L416" s="51"/>
      <c r="M416" s="50">
        <v>1296</v>
      </c>
      <c r="N416" s="50"/>
      <c r="O416" s="58"/>
      <c r="P416" s="59"/>
      <c r="Q416" s="59"/>
      <c r="R416" s="59"/>
      <c r="S416" s="59"/>
      <c r="T416" s="58"/>
      <c r="U416" s="58"/>
      <c r="V416" s="58"/>
      <c r="W416" s="50"/>
      <c r="X416" s="50"/>
      <c r="Y416" s="50"/>
      <c r="Z416" s="50"/>
      <c r="AA416" s="50"/>
      <c r="AB416" s="50"/>
      <c r="AC416" s="50"/>
      <c r="AD416" s="50"/>
      <c r="AE416" s="50">
        <v>0.9</v>
      </c>
      <c r="AF416" s="50"/>
      <c r="AG416" s="50"/>
      <c r="AH416" s="50"/>
      <c r="AI416" s="50"/>
      <c r="AJ416" s="50"/>
    </row>
    <row r="417" spans="1:36" x14ac:dyDescent="0.25">
      <c r="A417" s="50" t="s">
        <v>2211</v>
      </c>
      <c r="B417" s="50" t="s">
        <v>2222</v>
      </c>
      <c r="C417" s="50" t="s">
        <v>2948</v>
      </c>
      <c r="D417" s="50">
        <v>2.2999999999999998</v>
      </c>
      <c r="E417" s="50" t="s">
        <v>188</v>
      </c>
      <c r="F417" s="50" t="s">
        <v>2644</v>
      </c>
      <c r="G417" s="50" t="s">
        <v>2622</v>
      </c>
      <c r="H417" s="50" t="s">
        <v>2642</v>
      </c>
      <c r="I417" s="50" t="s">
        <v>142</v>
      </c>
      <c r="J417" s="50"/>
      <c r="K417" s="50"/>
      <c r="L417" s="50">
        <v>20</v>
      </c>
      <c r="M417" s="50">
        <v>304</v>
      </c>
      <c r="N417" s="50"/>
      <c r="O417" s="50"/>
      <c r="P417" s="50"/>
      <c r="Q417" s="50"/>
      <c r="R417" s="50"/>
      <c r="S417" s="50"/>
      <c r="T417" s="50"/>
      <c r="U417" s="50"/>
      <c r="V417" s="50">
        <v>7.0000000000000007E-2</v>
      </c>
      <c r="W417" s="50">
        <v>0.6</v>
      </c>
      <c r="X417" s="50"/>
      <c r="Y417" s="50" t="s">
        <v>2650</v>
      </c>
      <c r="Z417" s="50"/>
      <c r="AA417" s="50"/>
      <c r="AB417" s="50"/>
      <c r="AC417" s="50"/>
      <c r="AD417" s="50"/>
      <c r="AE417" s="50"/>
      <c r="AF417" s="50"/>
      <c r="AG417" s="50"/>
      <c r="AH417" s="50"/>
      <c r="AI417" s="50"/>
      <c r="AJ417" s="50"/>
    </row>
    <row r="418" spans="1:36" x14ac:dyDescent="0.25">
      <c r="A418" s="50" t="s">
        <v>2211</v>
      </c>
      <c r="B418" s="50" t="s">
        <v>2222</v>
      </c>
      <c r="C418" s="50" t="s">
        <v>2948</v>
      </c>
      <c r="D418" s="50">
        <v>2.2999999999999998</v>
      </c>
      <c r="E418" s="50" t="s">
        <v>188</v>
      </c>
      <c r="F418" s="50" t="s">
        <v>2645</v>
      </c>
      <c r="G418" s="50" t="s">
        <v>2622</v>
      </c>
      <c r="H418" s="50" t="s">
        <v>2642</v>
      </c>
      <c r="I418" s="50" t="s">
        <v>142</v>
      </c>
      <c r="J418" s="50"/>
      <c r="K418" s="50"/>
      <c r="L418" s="50">
        <v>20</v>
      </c>
      <c r="M418" s="50">
        <v>304</v>
      </c>
      <c r="N418" s="50"/>
      <c r="O418" s="50"/>
      <c r="P418" s="50"/>
      <c r="Q418" s="50"/>
      <c r="R418" s="50"/>
      <c r="S418" s="50"/>
      <c r="T418" s="50"/>
      <c r="U418" s="50"/>
      <c r="V418" s="50">
        <v>7.0000000000000007E-2</v>
      </c>
      <c r="W418" s="50">
        <v>0.78</v>
      </c>
      <c r="X418" s="50"/>
      <c r="Y418" s="50" t="s">
        <v>2652</v>
      </c>
      <c r="Z418" s="50"/>
      <c r="AA418" s="50"/>
      <c r="AB418" s="50"/>
      <c r="AC418" s="50"/>
      <c r="AD418" s="50"/>
      <c r="AE418" s="50"/>
      <c r="AF418" s="50"/>
      <c r="AG418" s="50"/>
      <c r="AH418" s="50"/>
      <c r="AI418" s="50"/>
      <c r="AJ418" s="50"/>
    </row>
    <row r="419" spans="1:36" x14ac:dyDescent="0.25">
      <c r="A419" s="50" t="s">
        <v>2211</v>
      </c>
      <c r="B419" s="50" t="s">
        <v>2222</v>
      </c>
      <c r="C419" s="50" t="s">
        <v>2948</v>
      </c>
      <c r="D419" s="50">
        <v>2.2999999999999998</v>
      </c>
      <c r="E419" s="50" t="s">
        <v>188</v>
      </c>
      <c r="F419" s="50" t="s">
        <v>2468</v>
      </c>
      <c r="G419" s="50" t="s">
        <v>2622</v>
      </c>
      <c r="H419" s="50" t="s">
        <v>2642</v>
      </c>
      <c r="I419" s="50" t="s">
        <v>142</v>
      </c>
      <c r="J419" s="50"/>
      <c r="K419" s="50"/>
      <c r="L419" s="50">
        <v>20</v>
      </c>
      <c r="M419" s="50">
        <v>304</v>
      </c>
      <c r="N419" s="50"/>
      <c r="O419" s="50"/>
      <c r="P419" s="50"/>
      <c r="Q419" s="50"/>
      <c r="R419" s="50"/>
      <c r="S419" s="50"/>
      <c r="T419" s="50"/>
      <c r="U419" s="50"/>
      <c r="V419" s="50">
        <v>7.0000000000000007E-2</v>
      </c>
      <c r="W419" s="50">
        <v>0.63</v>
      </c>
      <c r="X419" s="50"/>
      <c r="Y419" s="50" t="s">
        <v>2654</v>
      </c>
      <c r="Z419" s="50"/>
      <c r="AA419" s="50"/>
      <c r="AB419" s="50"/>
      <c r="AC419" s="50"/>
      <c r="AD419" s="50"/>
      <c r="AE419" s="50"/>
      <c r="AF419" s="50"/>
      <c r="AG419" s="50"/>
      <c r="AH419" s="50"/>
      <c r="AI419" s="50"/>
      <c r="AJ419" s="50"/>
    </row>
    <row r="420" spans="1:36" x14ac:dyDescent="0.25">
      <c r="A420" s="50" t="s">
        <v>2211</v>
      </c>
      <c r="B420" s="50" t="s">
        <v>2222</v>
      </c>
      <c r="C420" s="50" t="s">
        <v>2948</v>
      </c>
      <c r="D420" s="50">
        <v>2.2999999999999998</v>
      </c>
      <c r="E420" s="50" t="s">
        <v>188</v>
      </c>
      <c r="F420" s="50" t="s">
        <v>302</v>
      </c>
      <c r="G420" s="50" t="s">
        <v>2622</v>
      </c>
      <c r="H420" s="50" t="s">
        <v>2642</v>
      </c>
      <c r="I420" s="50" t="s">
        <v>142</v>
      </c>
      <c r="J420" s="50"/>
      <c r="K420" s="50"/>
      <c r="L420" s="50">
        <v>20</v>
      </c>
      <c r="M420" s="50">
        <v>304</v>
      </c>
      <c r="N420" s="50"/>
      <c r="O420" s="50"/>
      <c r="P420" s="50"/>
      <c r="Q420" s="50"/>
      <c r="R420" s="50"/>
      <c r="S420" s="50"/>
      <c r="T420" s="50"/>
      <c r="U420" s="50"/>
      <c r="V420" s="50">
        <v>7.0000000000000007E-2</v>
      </c>
      <c r="W420" s="50">
        <v>0.73</v>
      </c>
      <c r="X420" s="50"/>
      <c r="Y420" s="50" t="s">
        <v>2656</v>
      </c>
      <c r="Z420" s="50"/>
      <c r="AA420" s="50"/>
      <c r="AB420" s="50"/>
      <c r="AC420" s="50"/>
      <c r="AD420" s="50"/>
      <c r="AE420" s="50"/>
      <c r="AF420" s="50"/>
      <c r="AG420" s="50"/>
      <c r="AH420" s="50"/>
      <c r="AI420" s="50"/>
      <c r="AJ420" s="50"/>
    </row>
    <row r="421" spans="1:36" x14ac:dyDescent="0.25">
      <c r="A421" s="50" t="s">
        <v>2211</v>
      </c>
      <c r="B421" s="50" t="s">
        <v>2222</v>
      </c>
      <c r="C421" s="50" t="s">
        <v>2949</v>
      </c>
      <c r="D421" s="50">
        <v>2.2999999999999998</v>
      </c>
      <c r="E421" s="50" t="s">
        <v>188</v>
      </c>
      <c r="F421" s="50" t="s">
        <v>2644</v>
      </c>
      <c r="G421" s="50" t="s">
        <v>2622</v>
      </c>
      <c r="H421" s="50" t="s">
        <v>2642</v>
      </c>
      <c r="I421" s="50" t="s">
        <v>142</v>
      </c>
      <c r="J421" s="50"/>
      <c r="K421" s="50"/>
      <c r="L421" s="50">
        <v>11</v>
      </c>
      <c r="M421" s="50">
        <v>690</v>
      </c>
      <c r="N421" s="50"/>
      <c r="O421" s="50"/>
      <c r="P421" s="50"/>
      <c r="Q421" s="50"/>
      <c r="R421" s="50"/>
      <c r="S421" s="50"/>
      <c r="T421" s="50"/>
      <c r="U421" s="50"/>
      <c r="V421" s="50">
        <v>0.02</v>
      </c>
      <c r="W421" s="50">
        <v>0.5</v>
      </c>
      <c r="X421" s="50"/>
      <c r="Y421" s="50" t="s">
        <v>2651</v>
      </c>
      <c r="Z421" s="50"/>
      <c r="AA421" s="50"/>
      <c r="AB421" s="50"/>
      <c r="AC421" s="50"/>
      <c r="AD421" s="50"/>
      <c r="AE421" s="50"/>
      <c r="AF421" s="50"/>
      <c r="AG421" s="50"/>
      <c r="AH421" s="50"/>
      <c r="AI421" s="50"/>
      <c r="AJ421" s="50"/>
    </row>
    <row r="422" spans="1:36" x14ac:dyDescent="0.25">
      <c r="A422" s="50" t="s">
        <v>2211</v>
      </c>
      <c r="B422" s="50" t="s">
        <v>2222</v>
      </c>
      <c r="C422" s="50" t="s">
        <v>2949</v>
      </c>
      <c r="D422" s="50">
        <v>2.2999999999999998</v>
      </c>
      <c r="E422" s="50" t="s">
        <v>188</v>
      </c>
      <c r="F422" s="50" t="s">
        <v>2645</v>
      </c>
      <c r="G422" s="50" t="s">
        <v>2622</v>
      </c>
      <c r="H422" s="50" t="s">
        <v>2642</v>
      </c>
      <c r="I422" s="50" t="s">
        <v>142</v>
      </c>
      <c r="J422" s="50"/>
      <c r="K422" s="50"/>
      <c r="L422" s="50">
        <v>11</v>
      </c>
      <c r="M422" s="50">
        <v>690</v>
      </c>
      <c r="N422" s="50"/>
      <c r="O422" s="50"/>
      <c r="P422" s="50"/>
      <c r="Q422" s="50"/>
      <c r="R422" s="50"/>
      <c r="S422" s="50"/>
      <c r="T422" s="50"/>
      <c r="U422" s="50"/>
      <c r="V422" s="50">
        <v>0.02</v>
      </c>
      <c r="W422" s="50">
        <v>0.95</v>
      </c>
      <c r="X422" s="50"/>
      <c r="Y422" s="50" t="s">
        <v>2653</v>
      </c>
      <c r="Z422" s="50"/>
      <c r="AA422" s="50"/>
      <c r="AB422" s="50"/>
      <c r="AC422" s="50"/>
      <c r="AD422" s="50"/>
      <c r="AE422" s="50"/>
      <c r="AF422" s="50"/>
      <c r="AG422" s="50"/>
      <c r="AH422" s="50"/>
      <c r="AI422" s="50"/>
      <c r="AJ422" s="50"/>
    </row>
    <row r="423" spans="1:36" x14ac:dyDescent="0.25">
      <c r="A423" s="50" t="s">
        <v>2211</v>
      </c>
      <c r="B423" s="50" t="s">
        <v>2222</v>
      </c>
      <c r="C423" s="50" t="s">
        <v>2949</v>
      </c>
      <c r="D423" s="50">
        <v>2.2999999999999998</v>
      </c>
      <c r="E423" s="50" t="s">
        <v>188</v>
      </c>
      <c r="F423" s="50" t="s">
        <v>2468</v>
      </c>
      <c r="G423" s="50" t="s">
        <v>2622</v>
      </c>
      <c r="H423" s="50" t="s">
        <v>2642</v>
      </c>
      <c r="I423" s="50" t="s">
        <v>142</v>
      </c>
      <c r="J423" s="50"/>
      <c r="K423" s="50"/>
      <c r="L423" s="50">
        <v>11</v>
      </c>
      <c r="M423" s="50">
        <v>690</v>
      </c>
      <c r="N423" s="50"/>
      <c r="O423" s="50"/>
      <c r="P423" s="50"/>
      <c r="Q423" s="50"/>
      <c r="R423" s="50"/>
      <c r="S423" s="50"/>
      <c r="T423" s="50"/>
      <c r="U423" s="50"/>
      <c r="V423" s="50">
        <v>0.02</v>
      </c>
      <c r="W423" s="50">
        <v>0.61</v>
      </c>
      <c r="X423" s="50"/>
      <c r="Y423" s="50" t="s">
        <v>2655</v>
      </c>
      <c r="Z423" s="50"/>
      <c r="AA423" s="50"/>
      <c r="AB423" s="50"/>
      <c r="AC423" s="50"/>
      <c r="AD423" s="50"/>
      <c r="AE423" s="50"/>
      <c r="AF423" s="50"/>
      <c r="AG423" s="50"/>
      <c r="AH423" s="50"/>
      <c r="AI423" s="50"/>
      <c r="AJ423" s="50"/>
    </row>
    <row r="424" spans="1:36" x14ac:dyDescent="0.25">
      <c r="A424" s="50" t="s">
        <v>2211</v>
      </c>
      <c r="B424" s="50" t="s">
        <v>2222</v>
      </c>
      <c r="C424" s="50" t="s">
        <v>2949</v>
      </c>
      <c r="D424" s="50">
        <v>2.2999999999999998</v>
      </c>
      <c r="E424" s="50" t="s">
        <v>188</v>
      </c>
      <c r="F424" s="50" t="s">
        <v>302</v>
      </c>
      <c r="G424" s="50" t="s">
        <v>2622</v>
      </c>
      <c r="H424" s="50" t="s">
        <v>2642</v>
      </c>
      <c r="I424" s="50" t="s">
        <v>142</v>
      </c>
      <c r="J424" s="50"/>
      <c r="K424" s="50"/>
      <c r="L424" s="50">
        <v>11</v>
      </c>
      <c r="M424" s="50">
        <v>690</v>
      </c>
      <c r="N424" s="50"/>
      <c r="O424" s="50"/>
      <c r="P424" s="50"/>
      <c r="Q424" s="50"/>
      <c r="R424" s="50"/>
      <c r="S424" s="50"/>
      <c r="T424" s="50"/>
      <c r="U424" s="50"/>
      <c r="V424" s="50">
        <v>0.02</v>
      </c>
      <c r="W424" s="50">
        <v>0.67</v>
      </c>
      <c r="X424" s="50"/>
      <c r="Y424" s="50" t="s">
        <v>2657</v>
      </c>
      <c r="Z424" s="50"/>
      <c r="AA424" s="50"/>
      <c r="AB424" s="50"/>
      <c r="AC424" s="50"/>
      <c r="AD424" s="50"/>
      <c r="AE424" s="50"/>
      <c r="AF424" s="50"/>
      <c r="AG424" s="50"/>
      <c r="AH424" s="50"/>
      <c r="AI424" s="50"/>
      <c r="AJ424" s="50"/>
    </row>
    <row r="425" spans="1:36" x14ac:dyDescent="0.25">
      <c r="A425" s="50" t="s">
        <v>2211</v>
      </c>
      <c r="B425" s="50" t="s">
        <v>2222</v>
      </c>
      <c r="C425" s="50"/>
      <c r="D425" s="50">
        <v>2.2999999999999998</v>
      </c>
      <c r="E425" s="50" t="s">
        <v>188</v>
      </c>
      <c r="F425" s="50" t="s">
        <v>302</v>
      </c>
      <c r="G425" s="50" t="s">
        <v>2622</v>
      </c>
      <c r="H425" s="50" t="s">
        <v>2642</v>
      </c>
      <c r="I425" s="50" t="s">
        <v>142</v>
      </c>
      <c r="J425" s="50"/>
      <c r="K425" s="50"/>
      <c r="L425" s="50">
        <v>31</v>
      </c>
      <c r="M425" s="50">
        <v>994</v>
      </c>
      <c r="N425" s="50"/>
      <c r="O425" s="50"/>
      <c r="P425" s="50"/>
      <c r="Q425" s="50"/>
      <c r="R425" s="50"/>
      <c r="S425" s="50"/>
      <c r="T425" s="50"/>
      <c r="U425" s="50"/>
      <c r="V425" s="50">
        <v>0.03</v>
      </c>
      <c r="W425" s="50">
        <v>0.65</v>
      </c>
      <c r="X425" s="50"/>
      <c r="Y425" s="50" t="s">
        <v>2643</v>
      </c>
      <c r="Z425" s="50"/>
      <c r="AA425" s="50"/>
      <c r="AB425" s="50"/>
      <c r="AC425" s="50"/>
      <c r="AD425" s="50"/>
      <c r="AE425" s="50"/>
      <c r="AF425" s="50"/>
      <c r="AG425" s="50"/>
      <c r="AH425" s="50"/>
      <c r="AI425" s="55" t="s">
        <v>2649</v>
      </c>
      <c r="AJ425" s="50"/>
    </row>
    <row r="426" spans="1:36" x14ac:dyDescent="0.25">
      <c r="A426" s="50" t="s">
        <v>2211</v>
      </c>
      <c r="B426" s="50" t="s">
        <v>2222</v>
      </c>
      <c r="C426" s="50"/>
      <c r="D426" s="50">
        <v>2.2999999999999998</v>
      </c>
      <c r="E426" s="50" t="s">
        <v>188</v>
      </c>
      <c r="F426" s="50" t="s">
        <v>2468</v>
      </c>
      <c r="G426" s="50" t="s">
        <v>2622</v>
      </c>
      <c r="H426" s="50" t="s">
        <v>2642</v>
      </c>
      <c r="I426" s="50" t="s">
        <v>142</v>
      </c>
      <c r="J426" s="50"/>
      <c r="K426" s="50"/>
      <c r="L426" s="50">
        <v>31</v>
      </c>
      <c r="M426" s="50">
        <v>994</v>
      </c>
      <c r="N426" s="50"/>
      <c r="O426" s="50"/>
      <c r="P426" s="50"/>
      <c r="Q426" s="50"/>
      <c r="R426" s="50"/>
      <c r="S426" s="50"/>
      <c r="T426" s="50"/>
      <c r="U426" s="50"/>
      <c r="V426" s="50">
        <v>0.03</v>
      </c>
      <c r="W426" s="50">
        <v>0.66</v>
      </c>
      <c r="X426" s="50"/>
      <c r="Y426" s="50" t="s">
        <v>2646</v>
      </c>
      <c r="Z426" s="50"/>
      <c r="AA426" s="50"/>
      <c r="AB426" s="50"/>
      <c r="AC426" s="50"/>
      <c r="AD426" s="50"/>
      <c r="AE426" s="50"/>
      <c r="AF426" s="50"/>
      <c r="AG426" s="50"/>
      <c r="AH426" s="50"/>
      <c r="AI426" s="50"/>
      <c r="AJ426" s="50"/>
    </row>
    <row r="427" spans="1:36" x14ac:dyDescent="0.25">
      <c r="A427" s="50" t="s">
        <v>2211</v>
      </c>
      <c r="B427" s="50" t="s">
        <v>2222</v>
      </c>
      <c r="C427" s="50"/>
      <c r="D427" s="50">
        <v>2.2999999999999998</v>
      </c>
      <c r="E427" s="50" t="s">
        <v>188</v>
      </c>
      <c r="F427" s="50" t="s">
        <v>2644</v>
      </c>
      <c r="G427" s="50" t="s">
        <v>2622</v>
      </c>
      <c r="H427" s="50" t="s">
        <v>2642</v>
      </c>
      <c r="I427" s="50" t="s">
        <v>142</v>
      </c>
      <c r="J427" s="50"/>
      <c r="K427" s="50"/>
      <c r="L427" s="50">
        <v>31</v>
      </c>
      <c r="M427" s="50">
        <v>994</v>
      </c>
      <c r="N427" s="50"/>
      <c r="O427" s="50"/>
      <c r="P427" s="50"/>
      <c r="Q427" s="50"/>
      <c r="R427" s="50"/>
      <c r="S427" s="50"/>
      <c r="T427" s="50"/>
      <c r="U427" s="50"/>
      <c r="V427" s="50">
        <v>0.03</v>
      </c>
      <c r="W427" s="50">
        <v>0.67</v>
      </c>
      <c r="X427" s="50"/>
      <c r="Y427" s="50" t="s">
        <v>2647</v>
      </c>
      <c r="Z427" s="50"/>
      <c r="AA427" s="50"/>
      <c r="AB427" s="50"/>
      <c r="AC427" s="50"/>
      <c r="AD427" s="50"/>
      <c r="AE427" s="50"/>
      <c r="AF427" s="50"/>
      <c r="AG427" s="50"/>
      <c r="AH427" s="50"/>
      <c r="AI427" s="50"/>
      <c r="AJ427" s="50"/>
    </row>
    <row r="428" spans="1:36" x14ac:dyDescent="0.25">
      <c r="A428" s="50" t="s">
        <v>2211</v>
      </c>
      <c r="B428" s="50" t="s">
        <v>2222</v>
      </c>
      <c r="C428" s="50"/>
      <c r="D428" s="50">
        <v>2.2999999999999998</v>
      </c>
      <c r="E428" s="50" t="s">
        <v>188</v>
      </c>
      <c r="F428" s="50" t="s">
        <v>2645</v>
      </c>
      <c r="G428" s="50" t="s">
        <v>2622</v>
      </c>
      <c r="H428" s="50" t="s">
        <v>2642</v>
      </c>
      <c r="I428" s="50" t="s">
        <v>142</v>
      </c>
      <c r="J428" s="50"/>
      <c r="K428" s="50"/>
      <c r="L428" s="50">
        <v>31</v>
      </c>
      <c r="M428" s="50">
        <v>994</v>
      </c>
      <c r="N428" s="50"/>
      <c r="O428" s="50"/>
      <c r="P428" s="50"/>
      <c r="Q428" s="50"/>
      <c r="R428" s="50"/>
      <c r="S428" s="50"/>
      <c r="T428" s="50"/>
      <c r="U428" s="50"/>
      <c r="V428" s="50">
        <v>0.03</v>
      </c>
      <c r="W428" s="50">
        <v>0.49</v>
      </c>
      <c r="X428" s="50"/>
      <c r="Y428" s="50" t="s">
        <v>2648</v>
      </c>
      <c r="Z428" s="50"/>
      <c r="AA428" s="50"/>
      <c r="AB428" s="50"/>
      <c r="AC428" s="50"/>
      <c r="AD428" s="50"/>
      <c r="AE428" s="50"/>
      <c r="AF428" s="50"/>
      <c r="AG428" s="50"/>
      <c r="AH428" s="50"/>
      <c r="AI428" s="50"/>
      <c r="AJ428" s="50"/>
    </row>
    <row r="429" spans="1:36" x14ac:dyDescent="0.25">
      <c r="A429" s="50" t="s">
        <v>2444</v>
      </c>
      <c r="B429" s="50" t="s">
        <v>2222</v>
      </c>
      <c r="C429" s="50"/>
      <c r="D429" s="50">
        <v>2.2999999999999998</v>
      </c>
      <c r="E429" s="50" t="s">
        <v>188</v>
      </c>
      <c r="F429" s="50" t="s">
        <v>312</v>
      </c>
      <c r="G429" s="50" t="s">
        <v>2622</v>
      </c>
      <c r="H429" s="50" t="s">
        <v>2579</v>
      </c>
      <c r="I429" s="50" t="s">
        <v>142</v>
      </c>
      <c r="J429" s="50"/>
      <c r="K429" s="50"/>
      <c r="L429" s="50">
        <v>76</v>
      </c>
      <c r="M429" s="50">
        <v>152</v>
      </c>
      <c r="N429" s="50"/>
      <c r="O429" s="50"/>
      <c r="P429" s="50"/>
      <c r="Q429" s="50"/>
      <c r="R429" s="50"/>
      <c r="S429" s="50"/>
      <c r="T429" s="50"/>
      <c r="U429" s="50"/>
      <c r="V429" s="58">
        <f>L429/M429</f>
        <v>0.5</v>
      </c>
      <c r="W429" s="50"/>
      <c r="X429" s="50"/>
      <c r="Y429" s="50"/>
      <c r="Z429" s="50"/>
      <c r="AA429" s="50"/>
      <c r="AB429" s="50"/>
      <c r="AC429" s="50"/>
      <c r="AD429" s="50"/>
      <c r="AE429" s="50">
        <v>0.77</v>
      </c>
      <c r="AF429" s="50"/>
      <c r="AG429" s="50"/>
      <c r="AH429" s="50"/>
      <c r="AI429" s="50" t="s">
        <v>2797</v>
      </c>
      <c r="AJ429" s="50"/>
    </row>
    <row r="430" spans="1:36" x14ac:dyDescent="0.25">
      <c r="D430" s="50"/>
    </row>
    <row r="431" spans="1:36" x14ac:dyDescent="0.25">
      <c r="D431" s="50"/>
    </row>
    <row r="432" spans="1:36" x14ac:dyDescent="0.25">
      <c r="D432" s="50"/>
    </row>
    <row r="433" spans="4:4" x14ac:dyDescent="0.25">
      <c r="D433" s="50"/>
    </row>
    <row r="434" spans="4:4" x14ac:dyDescent="0.25">
      <c r="D434" s="50"/>
    </row>
    <row r="435" spans="4:4" x14ac:dyDescent="0.25">
      <c r="D435" s="50"/>
    </row>
    <row r="436" spans="4:4" x14ac:dyDescent="0.25">
      <c r="D436" s="50"/>
    </row>
    <row r="437" spans="4:4" x14ac:dyDescent="0.25">
      <c r="D437" s="50"/>
    </row>
    <row r="438" spans="4:4" x14ac:dyDescent="0.25">
      <c r="D438" s="50"/>
    </row>
    <row r="439" spans="4:4" x14ac:dyDescent="0.25">
      <c r="D439" s="50"/>
    </row>
    <row r="440" spans="4:4" x14ac:dyDescent="0.25">
      <c r="D440" s="50"/>
    </row>
    <row r="441" spans="4:4" x14ac:dyDescent="0.25">
      <c r="D441" s="50"/>
    </row>
    <row r="442" spans="4:4" x14ac:dyDescent="0.25">
      <c r="D442" s="50"/>
    </row>
    <row r="443" spans="4:4" x14ac:dyDescent="0.25">
      <c r="D443" s="50"/>
    </row>
    <row r="444" spans="4:4" x14ac:dyDescent="0.25">
      <c r="D444" s="50"/>
    </row>
    <row r="445" spans="4:4" x14ac:dyDescent="0.25">
      <c r="D445" s="50"/>
    </row>
    <row r="446" spans="4:4" x14ac:dyDescent="0.25">
      <c r="D446" s="50"/>
    </row>
    <row r="447" spans="4:4" x14ac:dyDescent="0.25">
      <c r="D447" s="50"/>
    </row>
    <row r="448" spans="4:4" x14ac:dyDescent="0.25">
      <c r="D448" s="50"/>
    </row>
    <row r="449" spans="4:4" x14ac:dyDescent="0.25">
      <c r="D449" s="50"/>
    </row>
    <row r="450" spans="4:4" x14ac:dyDescent="0.25">
      <c r="D450" s="50"/>
    </row>
    <row r="451" spans="4:4" x14ac:dyDescent="0.25">
      <c r="D451" s="50"/>
    </row>
    <row r="452" spans="4:4" x14ac:dyDescent="0.25">
      <c r="D452" s="50"/>
    </row>
    <row r="453" spans="4:4" x14ac:dyDescent="0.25">
      <c r="D453" s="50"/>
    </row>
    <row r="454" spans="4:4" x14ac:dyDescent="0.25">
      <c r="D454" s="50"/>
    </row>
    <row r="455" spans="4:4" x14ac:dyDescent="0.25">
      <c r="D455" s="50"/>
    </row>
    <row r="456" spans="4:4" x14ac:dyDescent="0.25">
      <c r="D456" s="50"/>
    </row>
    <row r="457" spans="4:4" x14ac:dyDescent="0.25">
      <c r="D457" s="50"/>
    </row>
    <row r="458" spans="4:4" x14ac:dyDescent="0.25">
      <c r="D458" s="50"/>
    </row>
    <row r="459" spans="4:4" x14ac:dyDescent="0.25">
      <c r="D459" s="50"/>
    </row>
    <row r="460" spans="4:4" x14ac:dyDescent="0.25">
      <c r="D460" s="50"/>
    </row>
    <row r="461" spans="4:4" x14ac:dyDescent="0.25">
      <c r="D461" s="50"/>
    </row>
    <row r="462" spans="4:4" x14ac:dyDescent="0.25">
      <c r="D462" s="50"/>
    </row>
    <row r="463" spans="4:4" x14ac:dyDescent="0.25">
      <c r="D463" s="50"/>
    </row>
    <row r="464" spans="4:4" x14ac:dyDescent="0.25">
      <c r="D464" s="50"/>
    </row>
    <row r="465" spans="4:4" x14ac:dyDescent="0.25">
      <c r="D465" s="50"/>
    </row>
    <row r="466" spans="4:4" x14ac:dyDescent="0.25">
      <c r="D466" s="50"/>
    </row>
    <row r="467" spans="4:4" x14ac:dyDescent="0.25">
      <c r="D467" s="50"/>
    </row>
    <row r="468" spans="4:4" x14ac:dyDescent="0.25">
      <c r="D468" s="50"/>
    </row>
    <row r="469" spans="4:4" x14ac:dyDescent="0.25">
      <c r="D469" s="50"/>
    </row>
    <row r="470" spans="4:4" x14ac:dyDescent="0.25">
      <c r="D470" s="50"/>
    </row>
    <row r="471" spans="4:4" x14ac:dyDescent="0.25">
      <c r="D471" s="50"/>
    </row>
    <row r="472" spans="4:4" x14ac:dyDescent="0.25">
      <c r="D472" s="50"/>
    </row>
    <row r="473" spans="4:4" x14ac:dyDescent="0.25">
      <c r="D473" s="50"/>
    </row>
    <row r="474" spans="4:4" x14ac:dyDescent="0.25">
      <c r="D474" s="50"/>
    </row>
    <row r="475" spans="4:4" x14ac:dyDescent="0.25">
      <c r="D475" s="50"/>
    </row>
    <row r="476" spans="4:4" x14ac:dyDescent="0.25">
      <c r="D476" s="50"/>
    </row>
    <row r="477" spans="4:4" x14ac:dyDescent="0.25">
      <c r="D477" s="50"/>
    </row>
    <row r="478" spans="4:4" x14ac:dyDescent="0.25">
      <c r="D478" s="50"/>
    </row>
    <row r="479" spans="4:4" x14ac:dyDescent="0.25">
      <c r="D479" s="50"/>
    </row>
    <row r="480" spans="4:4" x14ac:dyDescent="0.25">
      <c r="D480" s="50"/>
    </row>
    <row r="481" spans="4:4" x14ac:dyDescent="0.25">
      <c r="D481" s="50"/>
    </row>
    <row r="482" spans="4:4" x14ac:dyDescent="0.25">
      <c r="D482" s="50"/>
    </row>
    <row r="483" spans="4:4" x14ac:dyDescent="0.25">
      <c r="D483" s="50"/>
    </row>
    <row r="484" spans="4:4" x14ac:dyDescent="0.25">
      <c r="D484" s="50"/>
    </row>
    <row r="485" spans="4:4" x14ac:dyDescent="0.25">
      <c r="D485" s="50"/>
    </row>
    <row r="486" spans="4:4" x14ac:dyDescent="0.25">
      <c r="D486" s="50"/>
    </row>
    <row r="487" spans="4:4" x14ac:dyDescent="0.25">
      <c r="D487" s="50"/>
    </row>
    <row r="488" spans="4:4" x14ac:dyDescent="0.25">
      <c r="D488" s="50"/>
    </row>
    <row r="489" spans="4:4" x14ac:dyDescent="0.25">
      <c r="D489" s="50"/>
    </row>
    <row r="490" spans="4:4" x14ac:dyDescent="0.25">
      <c r="D490" s="50"/>
    </row>
    <row r="491" spans="4:4" x14ac:dyDescent="0.25">
      <c r="D491" s="50"/>
    </row>
    <row r="492" spans="4:4" x14ac:dyDescent="0.25">
      <c r="D492" s="50"/>
    </row>
    <row r="493" spans="4:4" x14ac:dyDescent="0.25">
      <c r="D493" s="50"/>
    </row>
    <row r="494" spans="4:4" x14ac:dyDescent="0.25">
      <c r="D494" s="50"/>
    </row>
    <row r="495" spans="4:4" x14ac:dyDescent="0.25">
      <c r="D495" s="50"/>
    </row>
    <row r="496" spans="4:4" x14ac:dyDescent="0.25">
      <c r="D496" s="50"/>
    </row>
    <row r="497" spans="4:4" x14ac:dyDescent="0.25">
      <c r="D497" s="50"/>
    </row>
    <row r="498" spans="4:4" x14ac:dyDescent="0.25">
      <c r="D498" s="50"/>
    </row>
    <row r="499" spans="4:4" x14ac:dyDescent="0.25">
      <c r="D499" s="50"/>
    </row>
    <row r="500" spans="4:4" x14ac:dyDescent="0.25">
      <c r="D500" s="50"/>
    </row>
    <row r="501" spans="4:4" x14ac:dyDescent="0.25">
      <c r="D501" s="50"/>
    </row>
    <row r="502" spans="4:4" x14ac:dyDescent="0.25">
      <c r="D502" s="50"/>
    </row>
    <row r="503" spans="4:4" x14ac:dyDescent="0.25">
      <c r="D503" s="50"/>
    </row>
    <row r="504" spans="4:4" x14ac:dyDescent="0.25">
      <c r="D504" s="50"/>
    </row>
    <row r="505" spans="4:4" x14ac:dyDescent="0.25">
      <c r="D505" s="50"/>
    </row>
    <row r="506" spans="4:4" x14ac:dyDescent="0.25">
      <c r="D506" s="50"/>
    </row>
    <row r="507" spans="4:4" x14ac:dyDescent="0.25">
      <c r="D507" s="50"/>
    </row>
    <row r="508" spans="4:4" x14ac:dyDescent="0.25">
      <c r="D508" s="50"/>
    </row>
    <row r="509" spans="4:4" x14ac:dyDescent="0.25">
      <c r="D509" s="50"/>
    </row>
    <row r="510" spans="4:4" x14ac:dyDescent="0.25">
      <c r="D510" s="50"/>
    </row>
    <row r="511" spans="4:4" x14ac:dyDescent="0.25">
      <c r="D511" s="50"/>
    </row>
    <row r="512" spans="4:4" x14ac:dyDescent="0.25">
      <c r="D512" s="50"/>
    </row>
    <row r="513" spans="4:4" x14ac:dyDescent="0.25">
      <c r="D513" s="50"/>
    </row>
    <row r="514" spans="4:4" x14ac:dyDescent="0.25">
      <c r="D514" s="50"/>
    </row>
    <row r="515" spans="4:4" x14ac:dyDescent="0.25">
      <c r="D515" s="50"/>
    </row>
    <row r="516" spans="4:4" x14ac:dyDescent="0.25">
      <c r="D516" s="50"/>
    </row>
    <row r="517" spans="4:4" x14ac:dyDescent="0.25">
      <c r="D517" s="50"/>
    </row>
    <row r="518" spans="4:4" x14ac:dyDescent="0.25">
      <c r="D518" s="50"/>
    </row>
    <row r="519" spans="4:4" x14ac:dyDescent="0.25">
      <c r="D519" s="50"/>
    </row>
    <row r="520" spans="4:4" x14ac:dyDescent="0.25">
      <c r="D520" s="50"/>
    </row>
    <row r="521" spans="4:4" x14ac:dyDescent="0.25">
      <c r="D521" s="50"/>
    </row>
    <row r="522" spans="4:4" x14ac:dyDescent="0.25">
      <c r="D522" s="50"/>
    </row>
  </sheetData>
  <autoFilter ref="A1:AJ429">
    <sortState ref="A2:AJ429">
      <sortCondition ref="A1:A429"/>
    </sortState>
  </autoFilter>
  <sortState ref="A2:AG392">
    <sortCondition ref="A1"/>
  </sortState>
  <dataValidations xWindow="416" yWindow="574" count="23">
    <dataValidation type="list" allowBlank="1" showInputMessage="1" showErrorMessage="1" sqref="F11 F14:F170 F248 F176:F244 F250:F1048576">
      <formula1>Index_test</formula1>
    </dataValidation>
    <dataValidation type="list" allowBlank="1" showInputMessage="1" showErrorMessage="1" promptTitle="Index test" prompt="Select index test from the drop down list._x000a__x000a_If index test not included and is relevant, add to the appropriate column in the 'Drop down lists' sheet" sqref="F12:F13 F171:F175 F2:F10 F249 F245:F247">
      <formula1>Index_test</formula1>
    </dataValidation>
    <dataValidation allowBlank="1" showInputMessage="1" showErrorMessage="1" promptTitle="Extracted by" prompt="Please enter initials of the reviewer extracting data for this study" sqref="D523:D1048576 C2:C3 C6:C7 B2:B379 C14:C379 B380:C1048576"/>
    <dataValidation type="list" allowBlank="1" showInputMessage="1" showErrorMessage="1" promptTitle="Target condition" prompt="Select target condition from the drop down list._x000a__x000a_If condition not included and is relevant, add to the appropriate column in the 'Drop down lists' sheet" sqref="E171:E185 E298:E301 E2:E13 E248:E249">
      <formula1>Target_condition</formula1>
    </dataValidation>
    <dataValidation type="list" allowBlank="1" showInputMessage="1" showErrorMessage="1" sqref="E14:E170 E186:E247 E250:E297 E302:E1048576">
      <formula1>Target_condition</formula1>
    </dataValidation>
    <dataValidation allowBlank="1" showInputMessage="1" showErrorMessage="1" promptTitle="Sensitivity" prompt="probability that tool will produce a true positive result when given to a population with the target disorder (as compared to a reference or ‘gold standard’)._x000a_Rules of thumb:_x000a_&gt;0.9=excellent, 0.8-0.9=good, 0.5-0.7=moderate, 0.3-0.4=low, &lt;0.3=poor" sqref="J411:J1048576 J2:J229 J232:J409"/>
    <dataValidation allowBlank="1" showInputMessage="1" showErrorMessage="1" promptTitle="Specificity" prompt="probability that a test will produce a true negative result when given to a population without the target disorder (as determined by a reference or ‘gold standard’)_x000a_Rules of thumb:_x000a_&gt;0.9=excellent, 0.8-0.9=good, 0.5-0.7=moderate, 0.3-0.4=low, &lt;0.3=poor" sqref="J230:J231 K411:K1048576 K2:K234 K237:K409"/>
    <dataValidation type="list" allowBlank="1" showInputMessage="1" showErrorMessage="1" sqref="H1 H187:H244 H250:H1048576">
      <formula1>Behaviour_measured</formula1>
    </dataValidation>
    <dataValidation allowBlank="1" showInputMessage="1" showErrorMessage="1" promptTitle="Discriminant validity" prompt="degree to which the instrument differentiates between constructs that are different, such as cases and controls (discrimination index=0.3 to 0.7)" sqref="AI378:AI409 AI411:AI1048576 AI286:AI288 AI290:AI374 AI195:AI284"/>
    <dataValidation allowBlank="1" showInputMessage="1" showErrorMessage="1" promptTitle="Study ID" prompt="Enter study ID in standard format, e.g. Smith 2015" sqref="A2:A13 A248:A249"/>
    <dataValidation type="list" allowBlank="1" showInputMessage="1" showErrorMessage="1" promptTitle="Behaviour measured" prompt="For risk assessment studies, select the behaviour measured from the drop down list._x000a__x000a_If the beahviour measured is relevant but not available, add to the appropriate column in the drop down lists tab" sqref="H2:H186 H245:H249">
      <formula1>Behaviour_measured</formula1>
    </dataValidation>
    <dataValidation allowBlank="1" showInputMessage="1" showErrorMessage="1" promptTitle="Discriminant validity" prompt="degree to which the instrument differentiates between constructs that are different, such as cases and controls " sqref="AI2:AI134 AI161:AI194"/>
    <dataValidation allowBlank="1" showInputMessage="1" showErrorMessage="1" promptTitle="Inter-rater reliability" prompt="Correlation between two raters (r=&gt;0.70)=relatively reliable" sqref="Z411:AA1048576 Z2:Z10 AA2:AA409 Z13:Z409"/>
    <dataValidation allowBlank="1" showInputMessage="1" showErrorMessage="1" promptTitle="Test-retest reliability" prompt="stability of the instrument as shown by the correlation between test scores in the same group of participants across two different times_x000a_(r=&gt;0.70)=relatively reliable" sqref="AC410 AB411:AC1048576 AB2:AC409"/>
    <dataValidation allowBlank="1" showInputMessage="1" showErrorMessage="1" promptTitle="Internal consistency" prompt="the extent to which items measure a single construct (r=&gt;0.70)=relatively reliable" sqref="AD423:AD1048576 AE421:AE422 AD411:AD420 AD281:AD368 AD2:AD279 AE401 AD370:AD400 AD402:AD409"/>
    <dataValidation allowBlank="1" showInputMessage="1" showErrorMessage="1" promptTitle="Internal consistency" prompt="the extent to which items measure a single construct (a=&gt;0.50)=relatively reliable" sqref="AE423:AE1048576 AE411:AE420 AE2:AE400 AE402:AE409"/>
    <dataValidation allowBlank="1" showInputMessage="1" showErrorMessage="1" promptTitle="Internal consistency" prompt="the extent to which items measure a single construct (k=&gt;0.40)=relatively reliable" sqref="AF411:AF1048576 AF2:AF409"/>
    <dataValidation allowBlank="1" showInputMessage="1" showErrorMessage="1" promptTitle="Predictive validity" prompt="extent to which instrument scores are correlated with performance on some future criterion (minimum r=0.50, or some suggest 0.30 to 0.40 is more reasonable)" sqref="AG411:AG1048576 AG2:AG409"/>
    <dataValidation allowBlank="1" showInputMessage="1" showErrorMessage="1" promptTitle="Concurrent validity" prompt="extent to which instrument scores are correlated with performance on a related criterion at the same time point  (minimum r=0.50, or some suggest 0.30 to 0.40 is more reasonable)" sqref="AH411:AH1048576 AH2:AH409"/>
    <dataValidation allowBlank="1" showInputMessage="1" showErrorMessage="1" promptTitle="Convergent validity" prompt="correlation between constructs that are similar (r=&gt;0.50)" sqref="AJ411:AJ1048576 AJ2:AJ409"/>
    <dataValidation allowBlank="1" showInputMessage="1" showErrorMessage="1" promptTitle="Study ID" prompt="Enter study ID in standard format (first author &amp; year), e.g. Smith 2015. Use lowercase letters to distinguish multiple works by same author in same year, e.g. Smith 2015a, Smith 2015b" sqref="A14:A247 A250:A1048576"/>
    <dataValidation type="list" allowBlank="1" showInputMessage="1" showErrorMessage="1" sqref="G2:G1048576">
      <formula1>Reference_standard</formula1>
    </dataValidation>
    <dataValidation type="list" allowBlank="1" showInputMessage="1" showErrorMessage="1" promptTitle="RQ addressed" prompt="RQ 2.1: Case ID tools_x000a_RQ 2.2: MH assessment tools_x000a_RQ 2.3: Risk assessment tools" sqref="D2:D522">
      <formula1>RQ</formula1>
    </dataValidation>
  </dataValidation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V72"/>
  <sheetViews>
    <sheetView topLeftCell="E34" zoomScaleNormal="100" workbookViewId="0">
      <selection activeCell="J48" sqref="J48"/>
    </sheetView>
  </sheetViews>
  <sheetFormatPr defaultRowHeight="15" x14ac:dyDescent="0.25"/>
  <cols>
    <col min="1" max="7" width="15.7109375" customWidth="1"/>
    <col min="8" max="8" width="30.7109375" customWidth="1"/>
    <col min="9" max="9" width="18.5703125" customWidth="1"/>
    <col min="10" max="11" width="15.7109375" customWidth="1"/>
    <col min="12" max="12" width="30.7109375" style="24" customWidth="1"/>
    <col min="13" max="13" width="30.7109375" customWidth="1"/>
    <col min="14" max="14" width="30.7109375" style="24" customWidth="1"/>
    <col min="15" max="15" width="30.7109375" customWidth="1"/>
    <col min="16" max="17" width="15.7109375" customWidth="1"/>
    <col min="18" max="18" width="30.7109375" style="24" customWidth="1"/>
    <col min="19" max="19" width="38.42578125" style="24" customWidth="1"/>
    <col min="20" max="20" width="30.7109375" customWidth="1"/>
    <col min="21" max="22" width="15.7109375" customWidth="1"/>
    <col min="23" max="23" width="30.7109375" style="24" customWidth="1"/>
    <col min="24" max="24" width="39.140625" style="24" customWidth="1"/>
    <col min="25" max="26" width="30.7109375" customWidth="1"/>
    <col min="27" max="30" width="15.7109375" customWidth="1"/>
    <col min="31" max="31" width="30.7109375" style="24" customWidth="1"/>
  </cols>
  <sheetData>
    <row r="1" spans="1:31" ht="41.25" customHeight="1" x14ac:dyDescent="0.25">
      <c r="A1" s="75" t="s">
        <v>0</v>
      </c>
      <c r="B1" s="77" t="s">
        <v>5</v>
      </c>
      <c r="C1" s="70"/>
      <c r="D1" s="16"/>
      <c r="E1" s="16"/>
      <c r="F1" s="16"/>
      <c r="G1" s="72"/>
      <c r="H1" s="84" t="s">
        <v>51</v>
      </c>
      <c r="I1" s="84"/>
      <c r="J1" s="84"/>
      <c r="K1" s="84"/>
      <c r="L1" s="84"/>
      <c r="M1" s="84"/>
      <c r="N1" s="84"/>
      <c r="O1" s="87" t="s">
        <v>76</v>
      </c>
      <c r="P1" s="87"/>
      <c r="Q1" s="87"/>
      <c r="R1" s="87"/>
      <c r="S1" s="87"/>
      <c r="T1" s="78" t="s">
        <v>83</v>
      </c>
      <c r="U1" s="78"/>
      <c r="V1" s="78"/>
      <c r="W1" s="78"/>
      <c r="X1" s="78"/>
      <c r="Y1" s="80" t="s">
        <v>91</v>
      </c>
      <c r="Z1" s="80"/>
      <c r="AA1" s="80"/>
      <c r="AB1" s="80"/>
      <c r="AC1" s="80"/>
      <c r="AD1" s="80"/>
      <c r="AE1" s="80"/>
    </row>
    <row r="2" spans="1:31" ht="41.25" customHeight="1" x14ac:dyDescent="0.25">
      <c r="A2" s="75"/>
      <c r="B2" s="77"/>
      <c r="C2" s="70"/>
      <c r="D2" s="16"/>
      <c r="E2" s="16"/>
      <c r="F2" s="16"/>
      <c r="G2" s="72"/>
      <c r="H2" s="82" t="s">
        <v>72</v>
      </c>
      <c r="I2" s="83"/>
      <c r="J2" s="83"/>
      <c r="K2" s="83"/>
      <c r="L2" s="83"/>
      <c r="M2" s="85" t="s">
        <v>73</v>
      </c>
      <c r="N2" s="86"/>
      <c r="O2" s="88" t="s">
        <v>77</v>
      </c>
      <c r="P2" s="89"/>
      <c r="Q2" s="89"/>
      <c r="R2" s="89"/>
      <c r="S2" s="30" t="s">
        <v>81</v>
      </c>
      <c r="T2" s="79" t="s">
        <v>84</v>
      </c>
      <c r="U2" s="79"/>
      <c r="V2" s="79"/>
      <c r="W2" s="79"/>
      <c r="X2" s="35" t="s">
        <v>89</v>
      </c>
      <c r="Y2" s="81" t="s">
        <v>92</v>
      </c>
      <c r="Z2" s="81"/>
      <c r="AA2" s="81"/>
      <c r="AB2" s="81"/>
      <c r="AC2" s="81"/>
      <c r="AD2" s="81"/>
      <c r="AE2" s="81"/>
    </row>
    <row r="3" spans="1:31" s="11" customFormat="1" ht="120" customHeight="1" x14ac:dyDescent="0.25">
      <c r="A3" s="76"/>
      <c r="B3" s="77"/>
      <c r="C3" s="23" t="s">
        <v>4</v>
      </c>
      <c r="D3" s="23" t="s">
        <v>28</v>
      </c>
      <c r="E3" s="23" t="s">
        <v>31</v>
      </c>
      <c r="F3" s="23" t="s">
        <v>68</v>
      </c>
      <c r="G3" s="23" t="s">
        <v>2456</v>
      </c>
      <c r="H3" s="25" t="s">
        <v>58</v>
      </c>
      <c r="I3" s="25" t="s">
        <v>59</v>
      </c>
      <c r="J3" s="25" t="s">
        <v>69</v>
      </c>
      <c r="K3" s="25" t="s">
        <v>70</v>
      </c>
      <c r="L3" s="26" t="s">
        <v>71</v>
      </c>
      <c r="M3" s="27" t="s">
        <v>74</v>
      </c>
      <c r="N3" s="28" t="s">
        <v>75</v>
      </c>
      <c r="O3" s="29" t="s">
        <v>78</v>
      </c>
      <c r="P3" s="29" t="s">
        <v>79</v>
      </c>
      <c r="Q3" s="69" t="s">
        <v>2783</v>
      </c>
      <c r="R3" s="31" t="s">
        <v>80</v>
      </c>
      <c r="S3" s="32" t="s">
        <v>82</v>
      </c>
      <c r="T3" s="33" t="s">
        <v>85</v>
      </c>
      <c r="U3" s="33" t="s">
        <v>86</v>
      </c>
      <c r="V3" s="33" t="s">
        <v>87</v>
      </c>
      <c r="W3" s="34" t="s">
        <v>88</v>
      </c>
      <c r="X3" s="36" t="s">
        <v>90</v>
      </c>
      <c r="Y3" s="37" t="s">
        <v>93</v>
      </c>
      <c r="Z3" s="37" t="s">
        <v>94</v>
      </c>
      <c r="AA3" s="37" t="s">
        <v>95</v>
      </c>
      <c r="AB3" s="37" t="s">
        <v>96</v>
      </c>
      <c r="AC3" s="37" t="s">
        <v>97</v>
      </c>
      <c r="AD3" s="37" t="s">
        <v>98</v>
      </c>
      <c r="AE3" s="38" t="s">
        <v>99</v>
      </c>
    </row>
    <row r="4" spans="1:31" s="50" customFormat="1" x14ac:dyDescent="0.25">
      <c r="A4" s="50" t="s">
        <v>345</v>
      </c>
      <c r="B4" s="50" t="s">
        <v>2222</v>
      </c>
      <c r="C4" s="50">
        <v>2.1</v>
      </c>
      <c r="D4" s="50" t="s">
        <v>180</v>
      </c>
      <c r="E4" s="50" t="s">
        <v>314</v>
      </c>
      <c r="F4" s="50" t="s">
        <v>2224</v>
      </c>
      <c r="H4" s="50" t="s">
        <v>2232</v>
      </c>
      <c r="I4" s="50" t="s">
        <v>63</v>
      </c>
      <c r="J4" s="50" t="s">
        <v>61</v>
      </c>
      <c r="K4" s="50" t="s">
        <v>61</v>
      </c>
      <c r="L4" s="62" t="s">
        <v>67</v>
      </c>
      <c r="N4" s="62" t="s">
        <v>65</v>
      </c>
      <c r="O4" s="50" t="s">
        <v>2866</v>
      </c>
      <c r="P4" s="50" t="s">
        <v>62</v>
      </c>
      <c r="Q4" s="50" t="s">
        <v>63</v>
      </c>
      <c r="R4" s="62" t="s">
        <v>66</v>
      </c>
      <c r="S4" s="62" t="s">
        <v>65</v>
      </c>
      <c r="T4" s="50" t="s">
        <v>2233</v>
      </c>
      <c r="U4" s="50" t="s">
        <v>61</v>
      </c>
      <c r="V4" s="50" t="s">
        <v>62</v>
      </c>
      <c r="W4" s="62" t="s">
        <v>66</v>
      </c>
      <c r="X4" s="62" t="s">
        <v>65</v>
      </c>
      <c r="Y4" s="50" t="s">
        <v>2239</v>
      </c>
      <c r="Z4" s="50" t="s">
        <v>2234</v>
      </c>
      <c r="AA4" s="50" t="s">
        <v>61</v>
      </c>
      <c r="AB4" s="50" t="s">
        <v>63</v>
      </c>
      <c r="AC4" s="50" t="s">
        <v>61</v>
      </c>
      <c r="AD4" s="50" t="s">
        <v>61</v>
      </c>
      <c r="AE4" s="62" t="s">
        <v>65</v>
      </c>
    </row>
    <row r="5" spans="1:31" s="50" customFormat="1" x14ac:dyDescent="0.25">
      <c r="A5" s="50" t="s">
        <v>345</v>
      </c>
      <c r="B5" s="50" t="s">
        <v>2222</v>
      </c>
      <c r="C5" s="50">
        <v>2.1</v>
      </c>
      <c r="D5" s="50" t="s">
        <v>180</v>
      </c>
      <c r="E5" s="50" t="s">
        <v>314</v>
      </c>
      <c r="F5" s="50" t="s">
        <v>2225</v>
      </c>
      <c r="H5" s="50" t="s">
        <v>2232</v>
      </c>
      <c r="I5" s="50" t="s">
        <v>63</v>
      </c>
      <c r="J5" s="50" t="s">
        <v>61</v>
      </c>
      <c r="K5" s="50" t="s">
        <v>61</v>
      </c>
      <c r="L5" s="62" t="s">
        <v>67</v>
      </c>
      <c r="N5" s="62" t="s">
        <v>65</v>
      </c>
      <c r="O5" s="50" t="s">
        <v>2867</v>
      </c>
      <c r="P5" s="50" t="s">
        <v>62</v>
      </c>
      <c r="Q5" s="50" t="s">
        <v>63</v>
      </c>
      <c r="R5" s="62" t="s">
        <v>66</v>
      </c>
      <c r="S5" s="62" t="s">
        <v>65</v>
      </c>
      <c r="T5" s="50" t="s">
        <v>2233</v>
      </c>
      <c r="U5" s="50" t="s">
        <v>61</v>
      </c>
      <c r="V5" s="50" t="s">
        <v>62</v>
      </c>
      <c r="W5" s="62" t="s">
        <v>66</v>
      </c>
      <c r="X5" s="62" t="s">
        <v>65</v>
      </c>
      <c r="Y5" s="50" t="s">
        <v>2239</v>
      </c>
      <c r="Z5" s="50" t="s">
        <v>2234</v>
      </c>
      <c r="AA5" s="50" t="s">
        <v>61</v>
      </c>
      <c r="AB5" s="50" t="s">
        <v>63</v>
      </c>
      <c r="AC5" s="50" t="s">
        <v>61</v>
      </c>
      <c r="AD5" s="50" t="s">
        <v>61</v>
      </c>
      <c r="AE5" s="62" t="s">
        <v>65</v>
      </c>
    </row>
    <row r="6" spans="1:31" s="50" customFormat="1" x14ac:dyDescent="0.25">
      <c r="A6" s="50" t="s">
        <v>345</v>
      </c>
      <c r="B6" s="50" t="s">
        <v>2222</v>
      </c>
      <c r="C6" s="50">
        <v>2.1</v>
      </c>
      <c r="D6" s="50" t="s">
        <v>2227</v>
      </c>
      <c r="E6" s="50" t="s">
        <v>314</v>
      </c>
      <c r="F6" s="50" t="s">
        <v>2228</v>
      </c>
      <c r="H6" s="50" t="s">
        <v>2232</v>
      </c>
      <c r="I6" s="50" t="s">
        <v>63</v>
      </c>
      <c r="J6" s="50" t="s">
        <v>61</v>
      </c>
      <c r="K6" s="50" t="s">
        <v>61</v>
      </c>
      <c r="L6" s="62" t="s">
        <v>67</v>
      </c>
      <c r="N6" s="62" t="s">
        <v>65</v>
      </c>
      <c r="O6" s="50" t="s">
        <v>2865</v>
      </c>
      <c r="P6" s="50" t="s">
        <v>63</v>
      </c>
      <c r="Q6" s="50" t="s">
        <v>63</v>
      </c>
      <c r="R6" s="62" t="s">
        <v>67</v>
      </c>
      <c r="S6" s="62" t="s">
        <v>65</v>
      </c>
      <c r="T6" s="50" t="s">
        <v>2233</v>
      </c>
      <c r="U6" s="50" t="s">
        <v>61</v>
      </c>
      <c r="V6" s="50" t="s">
        <v>63</v>
      </c>
      <c r="W6" s="62" t="s">
        <v>67</v>
      </c>
      <c r="X6" s="62" t="s">
        <v>65</v>
      </c>
      <c r="Y6" s="50" t="s">
        <v>2239</v>
      </c>
      <c r="Z6" s="50" t="s">
        <v>2234</v>
      </c>
      <c r="AA6" s="50" t="s">
        <v>61</v>
      </c>
      <c r="AB6" s="50" t="s">
        <v>63</v>
      </c>
      <c r="AC6" s="50" t="s">
        <v>61</v>
      </c>
      <c r="AD6" s="50" t="s">
        <v>61</v>
      </c>
      <c r="AE6" s="62" t="s">
        <v>65</v>
      </c>
    </row>
    <row r="7" spans="1:31" s="50" customFormat="1" x14ac:dyDescent="0.25">
      <c r="A7" s="50" t="s">
        <v>345</v>
      </c>
      <c r="B7" s="50" t="s">
        <v>2222</v>
      </c>
      <c r="C7" s="50">
        <v>2.1</v>
      </c>
      <c r="D7" s="50" t="s">
        <v>2227</v>
      </c>
      <c r="E7" s="50" t="s">
        <v>314</v>
      </c>
      <c r="F7" s="50" t="s">
        <v>2225</v>
      </c>
      <c r="H7" s="50" t="s">
        <v>2232</v>
      </c>
      <c r="I7" s="50" t="s">
        <v>63</v>
      </c>
      <c r="J7" s="50" t="s">
        <v>61</v>
      </c>
      <c r="K7" s="50" t="s">
        <v>61</v>
      </c>
      <c r="L7" s="62" t="s">
        <v>67</v>
      </c>
      <c r="N7" s="62" t="s">
        <v>65</v>
      </c>
      <c r="O7" s="50" t="s">
        <v>2865</v>
      </c>
      <c r="P7" s="50" t="s">
        <v>63</v>
      </c>
      <c r="Q7" s="50" t="s">
        <v>63</v>
      </c>
      <c r="R7" s="62" t="s">
        <v>67</v>
      </c>
      <c r="S7" s="62" t="s">
        <v>65</v>
      </c>
      <c r="T7" s="50" t="s">
        <v>2233</v>
      </c>
      <c r="U7" s="50" t="s">
        <v>61</v>
      </c>
      <c r="V7" s="50" t="s">
        <v>63</v>
      </c>
      <c r="W7" s="62" t="s">
        <v>67</v>
      </c>
      <c r="X7" s="62" t="s">
        <v>65</v>
      </c>
      <c r="Y7" s="50" t="s">
        <v>2239</v>
      </c>
      <c r="Z7" s="50" t="s">
        <v>2234</v>
      </c>
      <c r="AA7" s="50" t="s">
        <v>61</v>
      </c>
      <c r="AB7" s="50" t="s">
        <v>63</v>
      </c>
      <c r="AC7" s="50" t="s">
        <v>61</v>
      </c>
      <c r="AD7" s="50" t="s">
        <v>61</v>
      </c>
      <c r="AE7" s="62" t="s">
        <v>65</v>
      </c>
    </row>
    <row r="8" spans="1:31" s="50" customFormat="1" x14ac:dyDescent="0.25">
      <c r="A8" s="50" t="s">
        <v>1643</v>
      </c>
      <c r="B8" s="50" t="s">
        <v>2222</v>
      </c>
      <c r="C8" s="50">
        <v>2.2999999999999998</v>
      </c>
      <c r="D8" t="s">
        <v>2465</v>
      </c>
      <c r="E8" s="50" t="s">
        <v>2622</v>
      </c>
      <c r="F8" s="50" t="s">
        <v>188</v>
      </c>
      <c r="G8" s="50" t="s">
        <v>2613</v>
      </c>
      <c r="H8" s="55" t="s">
        <v>2682</v>
      </c>
      <c r="I8" t="s">
        <v>63</v>
      </c>
      <c r="J8" t="s">
        <v>61</v>
      </c>
      <c r="K8" t="s">
        <v>63</v>
      </c>
      <c r="L8" s="24" t="s">
        <v>67</v>
      </c>
      <c r="M8"/>
      <c r="N8" s="62" t="s">
        <v>65</v>
      </c>
      <c r="O8" s="49" t="s">
        <v>2844</v>
      </c>
      <c r="P8" t="s">
        <v>61</v>
      </c>
      <c r="Q8" s="50" t="s">
        <v>61</v>
      </c>
      <c r="R8" s="62" t="s">
        <v>65</v>
      </c>
      <c r="S8" s="24" t="s">
        <v>65</v>
      </c>
      <c r="T8" s="49" t="s">
        <v>2850</v>
      </c>
      <c r="U8" s="50" t="s">
        <v>61</v>
      </c>
      <c r="V8" t="s">
        <v>63</v>
      </c>
      <c r="W8" s="62" t="s">
        <v>67</v>
      </c>
      <c r="X8" s="62" t="s">
        <v>65</v>
      </c>
      <c r="Y8" s="63" t="s">
        <v>2683</v>
      </c>
      <c r="Z8" s="67" t="s">
        <v>2681</v>
      </c>
      <c r="AA8" s="50" t="s">
        <v>61</v>
      </c>
      <c r="AB8" t="s">
        <v>61</v>
      </c>
      <c r="AC8" t="s">
        <v>61</v>
      </c>
      <c r="AD8" t="s">
        <v>63</v>
      </c>
      <c r="AE8" s="24" t="s">
        <v>67</v>
      </c>
    </row>
    <row r="9" spans="1:31" s="50" customFormat="1" x14ac:dyDescent="0.25">
      <c r="A9" s="50" t="s">
        <v>577</v>
      </c>
      <c r="B9" s="50" t="s">
        <v>2222</v>
      </c>
      <c r="C9" s="50">
        <v>2.1</v>
      </c>
      <c r="D9" s="50" t="s">
        <v>180</v>
      </c>
      <c r="E9" s="50" t="s">
        <v>314</v>
      </c>
      <c r="F9" s="50" t="s">
        <v>2378</v>
      </c>
      <c r="H9" s="50" t="s">
        <v>2411</v>
      </c>
      <c r="I9" s="50" t="s">
        <v>61</v>
      </c>
      <c r="J9" s="50" t="s">
        <v>61</v>
      </c>
      <c r="K9" s="50" t="s">
        <v>61</v>
      </c>
      <c r="L9" s="62" t="s">
        <v>65</v>
      </c>
      <c r="N9" s="62" t="s">
        <v>65</v>
      </c>
      <c r="O9" s="50" t="s">
        <v>2870</v>
      </c>
      <c r="P9" s="50" t="s">
        <v>61</v>
      </c>
      <c r="Q9" s="50" t="s">
        <v>62</v>
      </c>
      <c r="R9" s="62" t="s">
        <v>67</v>
      </c>
      <c r="S9" s="62" t="s">
        <v>65</v>
      </c>
      <c r="T9" s="52" t="s">
        <v>2413</v>
      </c>
      <c r="U9" s="50" t="s">
        <v>61</v>
      </c>
      <c r="V9" s="52" t="s">
        <v>61</v>
      </c>
      <c r="W9" s="62" t="s">
        <v>65</v>
      </c>
      <c r="X9" s="62" t="s">
        <v>65</v>
      </c>
      <c r="Y9" s="52" t="s">
        <v>2414</v>
      </c>
      <c r="Z9" s="52" t="s">
        <v>2415</v>
      </c>
      <c r="AA9" s="52" t="s">
        <v>62</v>
      </c>
      <c r="AB9" s="50" t="s">
        <v>62</v>
      </c>
      <c r="AC9" s="50" t="s">
        <v>61</v>
      </c>
      <c r="AD9" s="50" t="s">
        <v>62</v>
      </c>
      <c r="AE9" s="62" t="s">
        <v>66</v>
      </c>
    </row>
    <row r="10" spans="1:31" s="50" customFormat="1" x14ac:dyDescent="0.25">
      <c r="A10" s="50" t="s">
        <v>577</v>
      </c>
      <c r="B10" s="50" t="s">
        <v>2222</v>
      </c>
      <c r="C10" s="50">
        <v>2.1</v>
      </c>
      <c r="D10" s="50" t="s">
        <v>180</v>
      </c>
      <c r="E10" s="50" t="s">
        <v>314</v>
      </c>
      <c r="F10" s="50" t="s">
        <v>2379</v>
      </c>
      <c r="H10" s="50" t="s">
        <v>2411</v>
      </c>
      <c r="I10" s="50" t="s">
        <v>61</v>
      </c>
      <c r="J10" s="50" t="s">
        <v>61</v>
      </c>
      <c r="K10" s="50" t="s">
        <v>61</v>
      </c>
      <c r="L10" s="62" t="s">
        <v>65</v>
      </c>
      <c r="N10" s="62" t="s">
        <v>65</v>
      </c>
      <c r="O10" s="50" t="s">
        <v>2870</v>
      </c>
      <c r="P10" s="50" t="s">
        <v>61</v>
      </c>
      <c r="Q10" s="50" t="s">
        <v>62</v>
      </c>
      <c r="R10" s="62" t="s">
        <v>67</v>
      </c>
      <c r="S10" s="62" t="s">
        <v>65</v>
      </c>
      <c r="T10" s="52" t="s">
        <v>2413</v>
      </c>
      <c r="U10" s="50" t="s">
        <v>61</v>
      </c>
      <c r="V10" s="52" t="s">
        <v>61</v>
      </c>
      <c r="W10" s="62" t="s">
        <v>65</v>
      </c>
      <c r="X10" s="62" t="s">
        <v>65</v>
      </c>
      <c r="Y10" s="52" t="s">
        <v>2414</v>
      </c>
      <c r="Z10" s="52" t="s">
        <v>2415</v>
      </c>
      <c r="AA10" s="52" t="s">
        <v>62</v>
      </c>
      <c r="AB10" s="50" t="s">
        <v>62</v>
      </c>
      <c r="AC10" s="50" t="s">
        <v>61</v>
      </c>
      <c r="AD10" s="50" t="s">
        <v>62</v>
      </c>
      <c r="AE10" s="62" t="s">
        <v>66</v>
      </c>
    </row>
    <row r="11" spans="1:31" s="50" customFormat="1" x14ac:dyDescent="0.25">
      <c r="A11" s="50" t="s">
        <v>577</v>
      </c>
      <c r="B11" s="50" t="s">
        <v>2222</v>
      </c>
      <c r="C11" s="50">
        <v>2.1</v>
      </c>
      <c r="D11" s="50" t="s">
        <v>180</v>
      </c>
      <c r="E11" s="50" t="s">
        <v>314</v>
      </c>
      <c r="F11" s="50" t="s">
        <v>2380</v>
      </c>
      <c r="H11" s="50" t="s">
        <v>2411</v>
      </c>
      <c r="I11" s="50" t="s">
        <v>61</v>
      </c>
      <c r="J11" s="50" t="s">
        <v>61</v>
      </c>
      <c r="K11" s="50" t="s">
        <v>61</v>
      </c>
      <c r="L11" s="62" t="s">
        <v>65</v>
      </c>
      <c r="N11" s="62" t="s">
        <v>65</v>
      </c>
      <c r="O11" s="50" t="s">
        <v>2870</v>
      </c>
      <c r="P11" s="50" t="s">
        <v>61</v>
      </c>
      <c r="Q11" s="50" t="s">
        <v>62</v>
      </c>
      <c r="R11" s="62" t="s">
        <v>67</v>
      </c>
      <c r="S11" s="62" t="s">
        <v>65</v>
      </c>
      <c r="T11" s="52" t="s">
        <v>2413</v>
      </c>
      <c r="U11" s="50" t="s">
        <v>61</v>
      </c>
      <c r="V11" s="52" t="s">
        <v>61</v>
      </c>
      <c r="W11" s="62" t="s">
        <v>65</v>
      </c>
      <c r="X11" s="62" t="s">
        <v>65</v>
      </c>
      <c r="Y11" s="52" t="s">
        <v>2414</v>
      </c>
      <c r="Z11" s="52" t="s">
        <v>2415</v>
      </c>
      <c r="AA11" s="52" t="s">
        <v>62</v>
      </c>
      <c r="AB11" s="50" t="s">
        <v>62</v>
      </c>
      <c r="AC11" s="50" t="s">
        <v>61</v>
      </c>
      <c r="AD11" s="50" t="s">
        <v>62</v>
      </c>
      <c r="AE11" s="62" t="s">
        <v>66</v>
      </c>
    </row>
    <row r="12" spans="1:31" s="50" customFormat="1" x14ac:dyDescent="0.25">
      <c r="A12" s="50" t="s">
        <v>577</v>
      </c>
      <c r="B12" s="50" t="s">
        <v>2222</v>
      </c>
      <c r="C12" s="50">
        <v>2.1</v>
      </c>
      <c r="D12" s="50" t="s">
        <v>180</v>
      </c>
      <c r="E12" s="50" t="s">
        <v>314</v>
      </c>
      <c r="F12" s="50" t="s">
        <v>2389</v>
      </c>
      <c r="H12" s="50" t="s">
        <v>2411</v>
      </c>
      <c r="I12" s="50" t="s">
        <v>61</v>
      </c>
      <c r="J12" s="50" t="s">
        <v>61</v>
      </c>
      <c r="K12" s="50" t="s">
        <v>61</v>
      </c>
      <c r="L12" s="62" t="s">
        <v>65</v>
      </c>
      <c r="N12" s="62" t="s">
        <v>65</v>
      </c>
      <c r="O12" s="50" t="s">
        <v>2870</v>
      </c>
      <c r="P12" s="50" t="s">
        <v>61</v>
      </c>
      <c r="Q12" s="50" t="s">
        <v>62</v>
      </c>
      <c r="R12" s="62" t="s">
        <v>67</v>
      </c>
      <c r="S12" s="62" t="s">
        <v>65</v>
      </c>
      <c r="T12" s="52" t="s">
        <v>2413</v>
      </c>
      <c r="U12" s="50" t="s">
        <v>61</v>
      </c>
      <c r="V12" s="52" t="s">
        <v>61</v>
      </c>
      <c r="W12" s="62" t="s">
        <v>65</v>
      </c>
      <c r="X12" s="62" t="s">
        <v>65</v>
      </c>
      <c r="Y12" s="52" t="s">
        <v>2414</v>
      </c>
      <c r="Z12" s="52" t="s">
        <v>2415</v>
      </c>
      <c r="AA12" s="52" t="s">
        <v>62</v>
      </c>
      <c r="AB12" s="50" t="s">
        <v>62</v>
      </c>
      <c r="AC12" s="50" t="s">
        <v>61</v>
      </c>
      <c r="AD12" s="50" t="s">
        <v>62</v>
      </c>
      <c r="AE12" s="62" t="s">
        <v>66</v>
      </c>
    </row>
    <row r="13" spans="1:31" s="50" customFormat="1" x14ac:dyDescent="0.25">
      <c r="A13" s="50" t="s">
        <v>577</v>
      </c>
      <c r="B13" s="50" t="s">
        <v>2222</v>
      </c>
      <c r="C13" s="50">
        <v>2.1</v>
      </c>
      <c r="D13" s="50" t="s">
        <v>192</v>
      </c>
      <c r="E13" s="50" t="s">
        <v>314</v>
      </c>
      <c r="F13" s="50" t="s">
        <v>2378</v>
      </c>
      <c r="H13" s="50" t="s">
        <v>2411</v>
      </c>
      <c r="I13" s="50" t="s">
        <v>61</v>
      </c>
      <c r="J13" s="50" t="s">
        <v>61</v>
      </c>
      <c r="K13" s="50" t="s">
        <v>61</v>
      </c>
      <c r="L13" s="62" t="s">
        <v>65</v>
      </c>
      <c r="N13" s="62" t="s">
        <v>65</v>
      </c>
      <c r="O13" s="50" t="s">
        <v>2412</v>
      </c>
      <c r="P13" s="50" t="s">
        <v>61</v>
      </c>
      <c r="Q13" s="50" t="s">
        <v>62</v>
      </c>
      <c r="R13" s="62" t="s">
        <v>67</v>
      </c>
      <c r="S13" s="62" t="s">
        <v>65</v>
      </c>
      <c r="T13" s="52" t="s">
        <v>2413</v>
      </c>
      <c r="U13" s="50" t="s">
        <v>61</v>
      </c>
      <c r="V13" s="52" t="s">
        <v>61</v>
      </c>
      <c r="W13" s="62" t="s">
        <v>65</v>
      </c>
      <c r="X13" s="62" t="s">
        <v>65</v>
      </c>
      <c r="Y13" s="52" t="s">
        <v>2414</v>
      </c>
      <c r="Z13" s="52" t="s">
        <v>2415</v>
      </c>
      <c r="AA13" s="52" t="s">
        <v>62</v>
      </c>
      <c r="AB13" s="50" t="s">
        <v>62</v>
      </c>
      <c r="AC13" s="50" t="s">
        <v>61</v>
      </c>
      <c r="AD13" s="50" t="s">
        <v>62</v>
      </c>
      <c r="AE13" s="62" t="s">
        <v>66</v>
      </c>
    </row>
    <row r="14" spans="1:31" s="50" customFormat="1" x14ac:dyDescent="0.25">
      <c r="A14" s="50" t="s">
        <v>577</v>
      </c>
      <c r="B14" s="50" t="s">
        <v>2222</v>
      </c>
      <c r="C14" s="50">
        <v>2.1</v>
      </c>
      <c r="D14" s="50" t="s">
        <v>192</v>
      </c>
      <c r="E14" s="50" t="s">
        <v>314</v>
      </c>
      <c r="F14" s="50" t="s">
        <v>2379</v>
      </c>
      <c r="H14" s="50" t="s">
        <v>2411</v>
      </c>
      <c r="I14" s="50" t="s">
        <v>61</v>
      </c>
      <c r="J14" s="50" t="s">
        <v>61</v>
      </c>
      <c r="K14" s="50" t="s">
        <v>61</v>
      </c>
      <c r="L14" s="62" t="s">
        <v>65</v>
      </c>
      <c r="N14" s="62" t="s">
        <v>65</v>
      </c>
      <c r="O14" s="50" t="s">
        <v>2412</v>
      </c>
      <c r="P14" s="50" t="s">
        <v>61</v>
      </c>
      <c r="Q14" s="50" t="s">
        <v>62</v>
      </c>
      <c r="R14" s="62" t="s">
        <v>67</v>
      </c>
      <c r="S14" s="62" t="s">
        <v>65</v>
      </c>
      <c r="T14" s="52" t="s">
        <v>2413</v>
      </c>
      <c r="U14" s="50" t="s">
        <v>61</v>
      </c>
      <c r="V14" s="52" t="s">
        <v>61</v>
      </c>
      <c r="W14" s="62" t="s">
        <v>65</v>
      </c>
      <c r="X14" s="62" t="s">
        <v>65</v>
      </c>
      <c r="Y14" s="52" t="s">
        <v>2414</v>
      </c>
      <c r="Z14" s="52" t="s">
        <v>2415</v>
      </c>
      <c r="AA14" s="52" t="s">
        <v>62</v>
      </c>
      <c r="AB14" s="50" t="s">
        <v>62</v>
      </c>
      <c r="AC14" s="50" t="s">
        <v>61</v>
      </c>
      <c r="AD14" s="50" t="s">
        <v>62</v>
      </c>
      <c r="AE14" s="62" t="s">
        <v>66</v>
      </c>
    </row>
    <row r="15" spans="1:31" s="50" customFormat="1" x14ac:dyDescent="0.25">
      <c r="A15" s="50" t="s">
        <v>577</v>
      </c>
      <c r="B15" s="50" t="s">
        <v>2222</v>
      </c>
      <c r="C15" s="50">
        <v>2.1</v>
      </c>
      <c r="D15" s="50" t="s">
        <v>192</v>
      </c>
      <c r="E15" s="50" t="s">
        <v>314</v>
      </c>
      <c r="F15" s="50" t="s">
        <v>2380</v>
      </c>
      <c r="H15" s="50" t="s">
        <v>2411</v>
      </c>
      <c r="I15" s="50" t="s">
        <v>61</v>
      </c>
      <c r="J15" s="50" t="s">
        <v>61</v>
      </c>
      <c r="K15" s="50" t="s">
        <v>61</v>
      </c>
      <c r="L15" s="62" t="s">
        <v>65</v>
      </c>
      <c r="N15" s="62" t="s">
        <v>65</v>
      </c>
      <c r="O15" s="50" t="s">
        <v>2412</v>
      </c>
      <c r="P15" s="50" t="s">
        <v>61</v>
      </c>
      <c r="Q15" s="50" t="s">
        <v>62</v>
      </c>
      <c r="R15" s="62" t="s">
        <v>67</v>
      </c>
      <c r="S15" s="62" t="s">
        <v>65</v>
      </c>
      <c r="T15" s="52" t="s">
        <v>2413</v>
      </c>
      <c r="U15" s="50" t="s">
        <v>61</v>
      </c>
      <c r="V15" s="52" t="s">
        <v>61</v>
      </c>
      <c r="W15" s="62" t="s">
        <v>65</v>
      </c>
      <c r="X15" s="62" t="s">
        <v>65</v>
      </c>
      <c r="Y15" s="52" t="s">
        <v>2414</v>
      </c>
      <c r="Z15" s="52" t="s">
        <v>2415</v>
      </c>
      <c r="AA15" s="52" t="s">
        <v>62</v>
      </c>
      <c r="AB15" s="50" t="s">
        <v>62</v>
      </c>
      <c r="AC15" s="50" t="s">
        <v>61</v>
      </c>
      <c r="AD15" s="50" t="s">
        <v>62</v>
      </c>
      <c r="AE15" s="62" t="s">
        <v>66</v>
      </c>
    </row>
    <row r="16" spans="1:31" s="50" customFormat="1" x14ac:dyDescent="0.25">
      <c r="A16" s="50" t="s">
        <v>577</v>
      </c>
      <c r="B16" s="50" t="s">
        <v>2222</v>
      </c>
      <c r="C16" s="50">
        <v>2.1</v>
      </c>
      <c r="D16" s="50" t="s">
        <v>192</v>
      </c>
      <c r="E16" s="50" t="s">
        <v>314</v>
      </c>
      <c r="F16" s="50" t="s">
        <v>2389</v>
      </c>
      <c r="H16" s="50" t="s">
        <v>2411</v>
      </c>
      <c r="I16" s="50" t="s">
        <v>61</v>
      </c>
      <c r="J16" s="50" t="s">
        <v>61</v>
      </c>
      <c r="K16" s="50" t="s">
        <v>61</v>
      </c>
      <c r="L16" s="62" t="s">
        <v>65</v>
      </c>
      <c r="N16" s="62" t="s">
        <v>65</v>
      </c>
      <c r="O16" s="50" t="s">
        <v>2412</v>
      </c>
      <c r="P16" s="50" t="s">
        <v>61</v>
      </c>
      <c r="Q16" s="50" t="s">
        <v>62</v>
      </c>
      <c r="R16" s="62" t="s">
        <v>67</v>
      </c>
      <c r="S16" s="62" t="s">
        <v>65</v>
      </c>
      <c r="T16" s="52" t="s">
        <v>2413</v>
      </c>
      <c r="U16" s="50" t="s">
        <v>61</v>
      </c>
      <c r="V16" s="52" t="s">
        <v>61</v>
      </c>
      <c r="W16" s="62" t="s">
        <v>65</v>
      </c>
      <c r="X16" s="62" t="s">
        <v>65</v>
      </c>
      <c r="Y16" s="52" t="s">
        <v>2414</v>
      </c>
      <c r="Z16" s="52" t="s">
        <v>2415</v>
      </c>
      <c r="AA16" s="52" t="s">
        <v>62</v>
      </c>
      <c r="AB16" s="50" t="s">
        <v>62</v>
      </c>
      <c r="AC16" s="50" t="s">
        <v>61</v>
      </c>
      <c r="AD16" s="50" t="s">
        <v>62</v>
      </c>
      <c r="AE16" s="62" t="s">
        <v>66</v>
      </c>
    </row>
    <row r="17" spans="1:152" s="50" customFormat="1" x14ac:dyDescent="0.25">
      <c r="A17" s="50" t="s">
        <v>577</v>
      </c>
      <c r="B17" s="50" t="s">
        <v>2222</v>
      </c>
      <c r="C17" s="50">
        <v>2.1</v>
      </c>
      <c r="D17" s="50" t="s">
        <v>191</v>
      </c>
      <c r="E17" s="50" t="s">
        <v>314</v>
      </c>
      <c r="F17" s="50" t="s">
        <v>2378</v>
      </c>
      <c r="H17" s="50" t="s">
        <v>2411</v>
      </c>
      <c r="I17" s="50" t="s">
        <v>61</v>
      </c>
      <c r="J17" s="50" t="s">
        <v>61</v>
      </c>
      <c r="K17" s="50" t="s">
        <v>61</v>
      </c>
      <c r="L17" s="62" t="s">
        <v>65</v>
      </c>
      <c r="N17" s="62" t="s">
        <v>65</v>
      </c>
      <c r="O17" s="50" t="s">
        <v>2412</v>
      </c>
      <c r="P17" s="50" t="s">
        <v>61</v>
      </c>
      <c r="Q17" s="50" t="s">
        <v>62</v>
      </c>
      <c r="R17" s="62" t="s">
        <v>67</v>
      </c>
      <c r="S17" s="62" t="s">
        <v>65</v>
      </c>
      <c r="T17" s="52" t="s">
        <v>2413</v>
      </c>
      <c r="U17" s="50" t="s">
        <v>61</v>
      </c>
      <c r="V17" s="52" t="s">
        <v>61</v>
      </c>
      <c r="W17" s="62" t="s">
        <v>65</v>
      </c>
      <c r="X17" s="62" t="s">
        <v>65</v>
      </c>
      <c r="Y17" s="52" t="s">
        <v>2414</v>
      </c>
      <c r="Z17" s="52" t="s">
        <v>2415</v>
      </c>
      <c r="AA17" s="52" t="s">
        <v>62</v>
      </c>
      <c r="AB17" s="50" t="s">
        <v>62</v>
      </c>
      <c r="AC17" s="50" t="s">
        <v>61</v>
      </c>
      <c r="AD17" s="50" t="s">
        <v>62</v>
      </c>
      <c r="AE17" s="62" t="s">
        <v>66</v>
      </c>
    </row>
    <row r="18" spans="1:152" s="50" customFormat="1" x14ac:dyDescent="0.25">
      <c r="A18" s="50" t="s">
        <v>577</v>
      </c>
      <c r="B18" s="50" t="s">
        <v>2222</v>
      </c>
      <c r="C18" s="50">
        <v>2.1</v>
      </c>
      <c r="D18" s="50" t="s">
        <v>191</v>
      </c>
      <c r="E18" s="50" t="s">
        <v>314</v>
      </c>
      <c r="F18" s="50" t="s">
        <v>2379</v>
      </c>
      <c r="H18" s="50" t="s">
        <v>2411</v>
      </c>
      <c r="I18" s="50" t="s">
        <v>61</v>
      </c>
      <c r="J18" s="50" t="s">
        <v>61</v>
      </c>
      <c r="K18" s="50" t="s">
        <v>61</v>
      </c>
      <c r="L18" s="62" t="s">
        <v>65</v>
      </c>
      <c r="N18" s="62" t="s">
        <v>65</v>
      </c>
      <c r="O18" s="50" t="s">
        <v>2412</v>
      </c>
      <c r="P18" s="50" t="s">
        <v>61</v>
      </c>
      <c r="Q18" s="50" t="s">
        <v>62</v>
      </c>
      <c r="R18" s="62" t="s">
        <v>67</v>
      </c>
      <c r="S18" s="62" t="s">
        <v>65</v>
      </c>
      <c r="T18" s="52" t="s">
        <v>2413</v>
      </c>
      <c r="U18" s="50" t="s">
        <v>61</v>
      </c>
      <c r="V18" s="52" t="s">
        <v>61</v>
      </c>
      <c r="W18" s="62" t="s">
        <v>65</v>
      </c>
      <c r="X18" s="62" t="s">
        <v>65</v>
      </c>
      <c r="Y18" s="52" t="s">
        <v>2414</v>
      </c>
      <c r="Z18" s="52" t="s">
        <v>2415</v>
      </c>
      <c r="AA18" s="52" t="s">
        <v>62</v>
      </c>
      <c r="AB18" s="50" t="s">
        <v>62</v>
      </c>
      <c r="AC18" s="50" t="s">
        <v>61</v>
      </c>
      <c r="AD18" s="50" t="s">
        <v>62</v>
      </c>
      <c r="AE18" s="62" t="s">
        <v>66</v>
      </c>
    </row>
    <row r="19" spans="1:152" s="50" customFormat="1" x14ac:dyDescent="0.25">
      <c r="A19" s="50" t="s">
        <v>577</v>
      </c>
      <c r="B19" s="50" t="s">
        <v>2222</v>
      </c>
      <c r="C19" s="50">
        <v>2.1</v>
      </c>
      <c r="D19" s="50" t="s">
        <v>191</v>
      </c>
      <c r="E19" s="50" t="s">
        <v>314</v>
      </c>
      <c r="F19" s="50" t="s">
        <v>2380</v>
      </c>
      <c r="H19" s="50" t="s">
        <v>2411</v>
      </c>
      <c r="I19" s="50" t="s">
        <v>61</v>
      </c>
      <c r="J19" s="50" t="s">
        <v>61</v>
      </c>
      <c r="K19" s="50" t="s">
        <v>61</v>
      </c>
      <c r="L19" s="62" t="s">
        <v>65</v>
      </c>
      <c r="N19" s="62" t="s">
        <v>65</v>
      </c>
      <c r="O19" s="50" t="s">
        <v>2412</v>
      </c>
      <c r="P19" s="50" t="s">
        <v>61</v>
      </c>
      <c r="Q19" s="50" t="s">
        <v>62</v>
      </c>
      <c r="R19" s="62" t="s">
        <v>67</v>
      </c>
      <c r="S19" s="62" t="s">
        <v>65</v>
      </c>
      <c r="T19" s="52" t="s">
        <v>2413</v>
      </c>
      <c r="U19" s="50" t="s">
        <v>61</v>
      </c>
      <c r="V19" s="52" t="s">
        <v>61</v>
      </c>
      <c r="W19" s="62" t="s">
        <v>65</v>
      </c>
      <c r="X19" s="62" t="s">
        <v>65</v>
      </c>
      <c r="Y19" s="52" t="s">
        <v>2414</v>
      </c>
      <c r="Z19" s="52" t="s">
        <v>2415</v>
      </c>
      <c r="AA19" s="52" t="s">
        <v>62</v>
      </c>
      <c r="AB19" s="50" t="s">
        <v>62</v>
      </c>
      <c r="AC19" s="50" t="s">
        <v>61</v>
      </c>
      <c r="AD19" s="50" t="s">
        <v>62</v>
      </c>
      <c r="AE19" s="62" t="s">
        <v>66</v>
      </c>
    </row>
    <row r="20" spans="1:152" s="50" customFormat="1" x14ac:dyDescent="0.25">
      <c r="A20" s="50" t="s">
        <v>577</v>
      </c>
      <c r="B20" s="50" t="s">
        <v>2222</v>
      </c>
      <c r="C20" s="50">
        <v>2.1</v>
      </c>
      <c r="D20" s="50" t="s">
        <v>191</v>
      </c>
      <c r="E20" s="50" t="s">
        <v>314</v>
      </c>
      <c r="F20" s="50" t="s">
        <v>2389</v>
      </c>
      <c r="H20" s="50" t="s">
        <v>2411</v>
      </c>
      <c r="I20" s="50" t="s">
        <v>61</v>
      </c>
      <c r="J20" s="50" t="s">
        <v>61</v>
      </c>
      <c r="K20" s="50" t="s">
        <v>61</v>
      </c>
      <c r="L20" s="62" t="s">
        <v>65</v>
      </c>
      <c r="N20" s="62" t="s">
        <v>65</v>
      </c>
      <c r="O20" s="50" t="s">
        <v>2412</v>
      </c>
      <c r="P20" s="50" t="s">
        <v>61</v>
      </c>
      <c r="Q20" s="50" t="s">
        <v>62</v>
      </c>
      <c r="R20" s="62" t="s">
        <v>67</v>
      </c>
      <c r="S20" s="62" t="s">
        <v>65</v>
      </c>
      <c r="T20" s="52" t="s">
        <v>2413</v>
      </c>
      <c r="U20" s="50" t="s">
        <v>61</v>
      </c>
      <c r="V20" s="52" t="s">
        <v>61</v>
      </c>
      <c r="W20" s="62" t="s">
        <v>65</v>
      </c>
      <c r="X20" s="62" t="s">
        <v>65</v>
      </c>
      <c r="Y20" s="52" t="s">
        <v>2414</v>
      </c>
      <c r="Z20" s="52" t="s">
        <v>2415</v>
      </c>
      <c r="AA20" s="52" t="s">
        <v>62</v>
      </c>
      <c r="AB20" s="50" t="s">
        <v>62</v>
      </c>
      <c r="AC20" s="50" t="s">
        <v>61</v>
      </c>
      <c r="AD20" s="50" t="s">
        <v>62</v>
      </c>
      <c r="AE20" s="62" t="s">
        <v>66</v>
      </c>
    </row>
    <row r="21" spans="1:152" s="50" customFormat="1" x14ac:dyDescent="0.25">
      <c r="A21" s="50" t="s">
        <v>577</v>
      </c>
      <c r="B21" s="50" t="s">
        <v>2222</v>
      </c>
      <c r="C21" s="50">
        <v>2.1</v>
      </c>
      <c r="D21" s="50" t="s">
        <v>241</v>
      </c>
      <c r="E21" s="50" t="s">
        <v>314</v>
      </c>
      <c r="F21" s="50" t="s">
        <v>2378</v>
      </c>
      <c r="H21" s="50" t="s">
        <v>2411</v>
      </c>
      <c r="I21" s="50" t="s">
        <v>61</v>
      </c>
      <c r="J21" s="50" t="s">
        <v>61</v>
      </c>
      <c r="K21" s="50" t="s">
        <v>61</v>
      </c>
      <c r="L21" s="62" t="s">
        <v>65</v>
      </c>
      <c r="N21" s="62" t="s">
        <v>65</v>
      </c>
      <c r="O21" s="50" t="s">
        <v>2870</v>
      </c>
      <c r="P21" s="50" t="s">
        <v>61</v>
      </c>
      <c r="Q21" s="50" t="s">
        <v>62</v>
      </c>
      <c r="R21" s="62" t="s">
        <v>67</v>
      </c>
      <c r="S21" s="62" t="s">
        <v>65</v>
      </c>
      <c r="T21" s="52" t="s">
        <v>2413</v>
      </c>
      <c r="U21" s="50" t="s">
        <v>61</v>
      </c>
      <c r="V21" s="52" t="s">
        <v>61</v>
      </c>
      <c r="W21" s="62" t="s">
        <v>65</v>
      </c>
      <c r="X21" s="62" t="s">
        <v>65</v>
      </c>
      <c r="Y21" s="52" t="s">
        <v>2414</v>
      </c>
      <c r="Z21" s="52" t="s">
        <v>2415</v>
      </c>
      <c r="AA21" s="52" t="s">
        <v>62</v>
      </c>
      <c r="AB21" s="50" t="s">
        <v>62</v>
      </c>
      <c r="AC21" s="50" t="s">
        <v>61</v>
      </c>
      <c r="AD21" s="50" t="s">
        <v>62</v>
      </c>
      <c r="AE21" s="62" t="s">
        <v>66</v>
      </c>
    </row>
    <row r="22" spans="1:152" s="50" customFormat="1" x14ac:dyDescent="0.25">
      <c r="A22" s="50" t="s">
        <v>577</v>
      </c>
      <c r="B22" s="50" t="s">
        <v>2222</v>
      </c>
      <c r="C22" s="50">
        <v>2.1</v>
      </c>
      <c r="D22" s="50" t="s">
        <v>241</v>
      </c>
      <c r="E22" s="50" t="s">
        <v>314</v>
      </c>
      <c r="F22" s="50" t="s">
        <v>2379</v>
      </c>
      <c r="H22" s="50" t="s">
        <v>2411</v>
      </c>
      <c r="I22" s="50" t="s">
        <v>61</v>
      </c>
      <c r="J22" s="50" t="s">
        <v>61</v>
      </c>
      <c r="K22" s="50" t="s">
        <v>61</v>
      </c>
      <c r="L22" s="62" t="s">
        <v>65</v>
      </c>
      <c r="N22" s="62" t="s">
        <v>65</v>
      </c>
      <c r="O22" s="50" t="s">
        <v>2870</v>
      </c>
      <c r="P22" s="50" t="s">
        <v>61</v>
      </c>
      <c r="Q22" s="50" t="s">
        <v>62</v>
      </c>
      <c r="R22" s="62" t="s">
        <v>67</v>
      </c>
      <c r="S22" s="62" t="s">
        <v>65</v>
      </c>
      <c r="T22" s="52" t="s">
        <v>2413</v>
      </c>
      <c r="U22" s="50" t="s">
        <v>61</v>
      </c>
      <c r="V22" s="52" t="s">
        <v>61</v>
      </c>
      <c r="W22" s="62" t="s">
        <v>65</v>
      </c>
      <c r="X22" s="62" t="s">
        <v>65</v>
      </c>
      <c r="Y22" s="52" t="s">
        <v>2414</v>
      </c>
      <c r="Z22" s="52" t="s">
        <v>2415</v>
      </c>
      <c r="AA22" s="52" t="s">
        <v>62</v>
      </c>
      <c r="AB22" s="50" t="s">
        <v>62</v>
      </c>
      <c r="AC22" s="50" t="s">
        <v>61</v>
      </c>
      <c r="AD22" s="50" t="s">
        <v>62</v>
      </c>
      <c r="AE22" s="62" t="s">
        <v>66</v>
      </c>
    </row>
    <row r="23" spans="1:152" s="50" customFormat="1" x14ac:dyDescent="0.25">
      <c r="A23" s="50" t="s">
        <v>577</v>
      </c>
      <c r="B23" s="50" t="s">
        <v>2222</v>
      </c>
      <c r="C23" s="50">
        <v>2.1</v>
      </c>
      <c r="D23" s="50" t="s">
        <v>241</v>
      </c>
      <c r="E23" s="50" t="s">
        <v>314</v>
      </c>
      <c r="F23" s="50" t="s">
        <v>2380</v>
      </c>
      <c r="H23" s="50" t="s">
        <v>2411</v>
      </c>
      <c r="I23" s="50" t="s">
        <v>61</v>
      </c>
      <c r="J23" s="50" t="s">
        <v>61</v>
      </c>
      <c r="K23" s="50" t="s">
        <v>61</v>
      </c>
      <c r="L23" s="62" t="s">
        <v>65</v>
      </c>
      <c r="N23" s="62" t="s">
        <v>65</v>
      </c>
      <c r="O23" s="50" t="s">
        <v>2870</v>
      </c>
      <c r="P23" s="50" t="s">
        <v>61</v>
      </c>
      <c r="Q23" s="50" t="s">
        <v>62</v>
      </c>
      <c r="R23" s="62" t="s">
        <v>67</v>
      </c>
      <c r="S23" s="62" t="s">
        <v>65</v>
      </c>
      <c r="T23" s="52" t="s">
        <v>2413</v>
      </c>
      <c r="U23" s="50" t="s">
        <v>61</v>
      </c>
      <c r="V23" s="52" t="s">
        <v>61</v>
      </c>
      <c r="W23" s="62" t="s">
        <v>65</v>
      </c>
      <c r="X23" s="62" t="s">
        <v>65</v>
      </c>
      <c r="Y23" s="52" t="s">
        <v>2414</v>
      </c>
      <c r="Z23" s="52" t="s">
        <v>2415</v>
      </c>
      <c r="AA23" s="52" t="s">
        <v>62</v>
      </c>
      <c r="AB23" s="50" t="s">
        <v>62</v>
      </c>
      <c r="AC23" s="50" t="s">
        <v>61</v>
      </c>
      <c r="AD23" s="50" t="s">
        <v>62</v>
      </c>
      <c r="AE23" s="62" t="s">
        <v>66</v>
      </c>
    </row>
    <row r="24" spans="1:152" s="48" customFormat="1" x14ac:dyDescent="0.25">
      <c r="A24" s="50" t="s">
        <v>577</v>
      </c>
      <c r="B24" s="50" t="s">
        <v>2222</v>
      </c>
      <c r="C24" s="50">
        <v>2.1</v>
      </c>
      <c r="D24" s="50" t="s">
        <v>241</v>
      </c>
      <c r="E24" s="50" t="s">
        <v>314</v>
      </c>
      <c r="F24" s="50" t="s">
        <v>2389</v>
      </c>
      <c r="G24" s="50"/>
      <c r="H24" s="50" t="s">
        <v>2411</v>
      </c>
      <c r="I24" s="50" t="s">
        <v>61</v>
      </c>
      <c r="J24" s="50" t="s">
        <v>61</v>
      </c>
      <c r="K24" s="50" t="s">
        <v>61</v>
      </c>
      <c r="L24" s="62" t="s">
        <v>65</v>
      </c>
      <c r="M24" s="50"/>
      <c r="N24" s="62" t="s">
        <v>65</v>
      </c>
      <c r="O24" s="50" t="s">
        <v>2870</v>
      </c>
      <c r="P24" s="50" t="s">
        <v>61</v>
      </c>
      <c r="Q24" s="50" t="s">
        <v>62</v>
      </c>
      <c r="R24" s="62" t="s">
        <v>67</v>
      </c>
      <c r="S24" s="62" t="s">
        <v>65</v>
      </c>
      <c r="T24" s="52" t="s">
        <v>2413</v>
      </c>
      <c r="U24" s="50" t="s">
        <v>61</v>
      </c>
      <c r="V24" s="52" t="s">
        <v>61</v>
      </c>
      <c r="W24" s="62" t="s">
        <v>65</v>
      </c>
      <c r="X24" s="62" t="s">
        <v>65</v>
      </c>
      <c r="Y24" s="52" t="s">
        <v>2414</v>
      </c>
      <c r="Z24" s="52" t="s">
        <v>2415</v>
      </c>
      <c r="AA24" s="52" t="s">
        <v>62</v>
      </c>
      <c r="AB24" s="50" t="s">
        <v>62</v>
      </c>
      <c r="AC24" s="50" t="s">
        <v>61</v>
      </c>
      <c r="AD24" s="50" t="s">
        <v>62</v>
      </c>
      <c r="AE24" s="62" t="s">
        <v>66</v>
      </c>
      <c r="AF24" s="50"/>
      <c r="AG24" s="50"/>
      <c r="AH24" s="50"/>
      <c r="AI24" s="50"/>
      <c r="AJ24" s="50"/>
      <c r="AK24" s="50"/>
      <c r="AL24" s="50"/>
      <c r="AM24" s="50"/>
      <c r="AN24" s="50"/>
      <c r="AO24" s="50"/>
      <c r="AP24" s="50"/>
      <c r="AQ24" s="50"/>
      <c r="AR24" s="50"/>
      <c r="AS24" s="50"/>
      <c r="AT24" s="50"/>
      <c r="AU24" s="50"/>
      <c r="AV24" s="50"/>
      <c r="AW24" s="50"/>
      <c r="AX24" s="50"/>
      <c r="AY24" s="50"/>
      <c r="AZ24" s="50"/>
      <c r="BA24" s="50"/>
      <c r="BB24" s="50"/>
      <c r="BC24" s="50"/>
      <c r="BD24" s="50"/>
      <c r="BE24" s="50"/>
      <c r="BF24" s="50"/>
      <c r="BG24" s="50"/>
      <c r="BH24" s="50"/>
      <c r="BI24" s="50"/>
      <c r="BJ24" s="50"/>
      <c r="BK24" s="50"/>
      <c r="BL24" s="50"/>
      <c r="BM24" s="50"/>
      <c r="BN24" s="50"/>
      <c r="BO24" s="50"/>
      <c r="BP24" s="50"/>
      <c r="BQ24" s="50"/>
      <c r="BR24" s="50"/>
      <c r="BS24" s="50"/>
      <c r="BT24" s="50"/>
      <c r="BU24" s="50"/>
      <c r="BV24" s="50"/>
      <c r="BW24" s="50"/>
      <c r="BX24" s="50"/>
      <c r="BY24" s="50"/>
      <c r="BZ24" s="50"/>
      <c r="CA24" s="50"/>
      <c r="CB24" s="50"/>
      <c r="CC24" s="50"/>
      <c r="CD24" s="50"/>
      <c r="CE24" s="50"/>
      <c r="CF24" s="50"/>
      <c r="CG24" s="50"/>
      <c r="CH24" s="50"/>
      <c r="CI24" s="50"/>
      <c r="CJ24" s="50"/>
      <c r="CK24" s="50"/>
      <c r="CL24" s="50"/>
      <c r="CM24" s="50"/>
      <c r="CN24" s="50"/>
      <c r="CO24" s="50"/>
      <c r="CP24" s="50"/>
      <c r="CQ24" s="50"/>
      <c r="CR24" s="50"/>
      <c r="CS24" s="50"/>
      <c r="CT24" s="50"/>
      <c r="CU24" s="50"/>
      <c r="CV24" s="50"/>
      <c r="CW24" s="50"/>
      <c r="CX24" s="50"/>
      <c r="CY24" s="50"/>
      <c r="CZ24" s="50"/>
      <c r="DA24" s="50"/>
      <c r="DB24" s="50"/>
      <c r="DC24" s="50"/>
      <c r="DD24" s="50"/>
      <c r="DE24" s="50"/>
      <c r="DF24" s="50"/>
      <c r="DG24" s="50"/>
      <c r="DH24" s="50"/>
      <c r="DI24" s="50"/>
      <c r="DJ24" s="50"/>
      <c r="DK24" s="50"/>
      <c r="DL24" s="50"/>
      <c r="DM24" s="50"/>
      <c r="DN24" s="50"/>
      <c r="DO24" s="50"/>
      <c r="DP24" s="50"/>
      <c r="DQ24" s="50"/>
      <c r="DR24" s="50"/>
      <c r="DS24" s="50"/>
      <c r="DT24" s="50"/>
      <c r="DU24" s="50"/>
      <c r="DV24" s="50"/>
      <c r="DW24" s="50"/>
      <c r="DX24" s="50"/>
      <c r="DY24" s="50"/>
      <c r="DZ24" s="50"/>
      <c r="EA24" s="50"/>
      <c r="EB24" s="50"/>
      <c r="EC24" s="50"/>
      <c r="ED24" s="50"/>
      <c r="EE24" s="50"/>
      <c r="EF24" s="50"/>
      <c r="EG24" s="50"/>
      <c r="EH24" s="50"/>
      <c r="EI24" s="50"/>
      <c r="EJ24" s="50"/>
      <c r="EK24" s="50"/>
      <c r="EL24" s="50"/>
      <c r="EM24" s="50"/>
      <c r="EN24" s="50"/>
      <c r="EO24" s="50"/>
      <c r="EP24" s="50"/>
      <c r="EQ24" s="50"/>
      <c r="ER24" s="50"/>
      <c r="ES24" s="50"/>
      <c r="ET24" s="50"/>
      <c r="EU24" s="50"/>
      <c r="EV24" s="50"/>
    </row>
    <row r="25" spans="1:152" s="50" customFormat="1" x14ac:dyDescent="0.25">
      <c r="A25" s="50" t="s">
        <v>578</v>
      </c>
      <c r="B25" s="50" t="s">
        <v>2222</v>
      </c>
      <c r="C25" s="50">
        <v>2.1</v>
      </c>
      <c r="D25" t="s">
        <v>192</v>
      </c>
      <c r="E25" t="s">
        <v>314</v>
      </c>
      <c r="F25" t="s">
        <v>2389</v>
      </c>
      <c r="G25"/>
      <c r="H25" s="55" t="s">
        <v>2839</v>
      </c>
      <c r="I25" t="s">
        <v>63</v>
      </c>
      <c r="J25" t="s">
        <v>61</v>
      </c>
      <c r="K25" t="s">
        <v>62</v>
      </c>
      <c r="L25" s="24" t="s">
        <v>66</v>
      </c>
      <c r="M25"/>
      <c r="N25" s="24" t="s">
        <v>65</v>
      </c>
      <c r="O25" s="49" t="s">
        <v>2771</v>
      </c>
      <c r="P25" t="s">
        <v>61</v>
      </c>
      <c r="Q25" t="s">
        <v>62</v>
      </c>
      <c r="R25" s="24" t="s">
        <v>67</v>
      </c>
      <c r="S25" s="24" t="s">
        <v>65</v>
      </c>
      <c r="T25" s="68" t="s">
        <v>2852</v>
      </c>
      <c r="U25" t="s">
        <v>61</v>
      </c>
      <c r="V25" t="s">
        <v>61</v>
      </c>
      <c r="W25" s="24" t="s">
        <v>65</v>
      </c>
      <c r="X25" s="24" t="s">
        <v>65</v>
      </c>
      <c r="Y25" s="49" t="s">
        <v>2855</v>
      </c>
      <c r="Z25" s="67" t="s">
        <v>2415</v>
      </c>
      <c r="AA25" t="s">
        <v>61</v>
      </c>
      <c r="AB25" t="s">
        <v>62</v>
      </c>
      <c r="AC25" t="s">
        <v>61</v>
      </c>
      <c r="AD25" t="s">
        <v>62</v>
      </c>
      <c r="AE25" s="24" t="s">
        <v>66</v>
      </c>
    </row>
    <row r="26" spans="1:152" s="50" customFormat="1" x14ac:dyDescent="0.25">
      <c r="A26" s="50" t="s">
        <v>578</v>
      </c>
      <c r="B26" s="50" t="s">
        <v>2222</v>
      </c>
      <c r="C26" s="50">
        <v>2.1</v>
      </c>
      <c r="D26" t="s">
        <v>192</v>
      </c>
      <c r="E26" t="s">
        <v>314</v>
      </c>
      <c r="F26" t="s">
        <v>2389</v>
      </c>
      <c r="G26"/>
      <c r="H26" s="55" t="s">
        <v>2839</v>
      </c>
      <c r="I26" t="s">
        <v>63</v>
      </c>
      <c r="J26" t="s">
        <v>61</v>
      </c>
      <c r="K26" t="s">
        <v>62</v>
      </c>
      <c r="L26" s="24" t="s">
        <v>66</v>
      </c>
      <c r="M26"/>
      <c r="N26" s="24" t="s">
        <v>65</v>
      </c>
      <c r="O26" s="49" t="s">
        <v>2771</v>
      </c>
      <c r="P26" t="s">
        <v>61</v>
      </c>
      <c r="Q26" t="s">
        <v>62</v>
      </c>
      <c r="R26" s="24" t="s">
        <v>67</v>
      </c>
      <c r="S26" s="24" t="s">
        <v>65</v>
      </c>
      <c r="T26" s="68" t="s">
        <v>2852</v>
      </c>
      <c r="U26" t="s">
        <v>61</v>
      </c>
      <c r="V26" t="s">
        <v>61</v>
      </c>
      <c r="W26" s="24" t="s">
        <v>65</v>
      </c>
      <c r="X26" s="24" t="s">
        <v>65</v>
      </c>
      <c r="Y26" s="49" t="s">
        <v>2855</v>
      </c>
      <c r="Z26" s="67" t="s">
        <v>2415</v>
      </c>
      <c r="AA26" t="s">
        <v>61</v>
      </c>
      <c r="AB26" t="s">
        <v>62</v>
      </c>
      <c r="AC26" t="s">
        <v>61</v>
      </c>
      <c r="AD26" t="s">
        <v>62</v>
      </c>
      <c r="AE26" s="24" t="s">
        <v>66</v>
      </c>
    </row>
    <row r="27" spans="1:152" s="50" customFormat="1" x14ac:dyDescent="0.25">
      <c r="A27" s="50" t="s">
        <v>1808</v>
      </c>
      <c r="B27" s="50" t="s">
        <v>2222</v>
      </c>
      <c r="C27" s="50">
        <v>2.2999999999999998</v>
      </c>
      <c r="D27" t="s">
        <v>2472</v>
      </c>
      <c r="E27" t="s">
        <v>2622</v>
      </c>
      <c r="F27" t="s">
        <v>188</v>
      </c>
      <c r="G27" s="50" t="s">
        <v>2565</v>
      </c>
      <c r="H27" s="55" t="s">
        <v>2571</v>
      </c>
      <c r="I27" t="s">
        <v>62</v>
      </c>
      <c r="J27" t="s">
        <v>62</v>
      </c>
      <c r="K27" t="s">
        <v>61</v>
      </c>
      <c r="L27" s="24" t="s">
        <v>66</v>
      </c>
      <c r="M27"/>
      <c r="N27" s="24" t="s">
        <v>65</v>
      </c>
      <c r="O27" s="50" t="s">
        <v>2572</v>
      </c>
      <c r="P27" t="s">
        <v>63</v>
      </c>
      <c r="Q27" s="50" t="s">
        <v>61</v>
      </c>
      <c r="R27" s="62" t="s">
        <v>67</v>
      </c>
      <c r="S27" s="24" t="s">
        <v>65</v>
      </c>
      <c r="T27" s="52" t="s">
        <v>2573</v>
      </c>
      <c r="U27" t="s">
        <v>61</v>
      </c>
      <c r="V27" t="s">
        <v>61</v>
      </c>
      <c r="W27" s="24" t="s">
        <v>65</v>
      </c>
      <c r="X27" s="24" t="s">
        <v>65</v>
      </c>
      <c r="Y27" s="52" t="s">
        <v>2574</v>
      </c>
      <c r="Z27" s="52" t="s">
        <v>2</v>
      </c>
      <c r="AA27" t="s">
        <v>63</v>
      </c>
      <c r="AB27" t="s">
        <v>61</v>
      </c>
      <c r="AC27" t="s">
        <v>61</v>
      </c>
      <c r="AD27" t="s">
        <v>61</v>
      </c>
      <c r="AE27" s="24" t="s">
        <v>67</v>
      </c>
    </row>
    <row r="28" spans="1:152" x14ac:dyDescent="0.25">
      <c r="A28" s="50" t="s">
        <v>1850</v>
      </c>
      <c r="B28" s="50" t="s">
        <v>2222</v>
      </c>
      <c r="C28" s="50">
        <v>2.2999999999999998</v>
      </c>
      <c r="D28" s="50" t="s">
        <v>2308</v>
      </c>
      <c r="E28" s="50" t="s">
        <v>2622</v>
      </c>
      <c r="F28" s="50" t="s">
        <v>188</v>
      </c>
      <c r="G28" s="50" t="s">
        <v>2613</v>
      </c>
      <c r="H28" s="55" t="s">
        <v>2834</v>
      </c>
      <c r="I28" s="50" t="s">
        <v>63</v>
      </c>
      <c r="J28" s="50" t="s">
        <v>61</v>
      </c>
      <c r="K28" s="50" t="s">
        <v>63</v>
      </c>
      <c r="L28" s="62" t="s">
        <v>67</v>
      </c>
      <c r="M28" s="50"/>
      <c r="N28" s="62" t="s">
        <v>65</v>
      </c>
      <c r="O28" s="55" t="s">
        <v>2614</v>
      </c>
      <c r="P28" s="50" t="s">
        <v>61</v>
      </c>
      <c r="Q28" s="50" t="s">
        <v>62</v>
      </c>
      <c r="R28" s="62" t="s">
        <v>67</v>
      </c>
      <c r="S28" s="62" t="s">
        <v>67</v>
      </c>
      <c r="T28" s="55" t="s">
        <v>2847</v>
      </c>
      <c r="U28" s="50" t="s">
        <v>61</v>
      </c>
      <c r="V28" s="50" t="s">
        <v>63</v>
      </c>
      <c r="W28" s="62" t="s">
        <v>67</v>
      </c>
      <c r="X28" s="62" t="s">
        <v>65</v>
      </c>
      <c r="Y28" s="63" t="s">
        <v>2615</v>
      </c>
      <c r="Z28" s="67" t="s">
        <v>2616</v>
      </c>
      <c r="AA28" s="50" t="s">
        <v>61</v>
      </c>
      <c r="AB28" s="50" t="s">
        <v>63</v>
      </c>
      <c r="AC28" s="50" t="s">
        <v>61</v>
      </c>
      <c r="AD28" t="s">
        <v>63</v>
      </c>
      <c r="AE28" s="62" t="s">
        <v>67</v>
      </c>
      <c r="AF28" s="50"/>
      <c r="AG28" s="50"/>
      <c r="AH28" s="50"/>
      <c r="AI28" s="50"/>
      <c r="AJ28" s="50"/>
      <c r="AK28" s="50"/>
      <c r="AL28" s="50"/>
      <c r="AM28" s="50"/>
      <c r="AN28" s="50"/>
      <c r="AO28" s="50"/>
      <c r="AP28" s="50"/>
      <c r="AQ28" s="50"/>
      <c r="AR28" s="50"/>
      <c r="AS28" s="50"/>
      <c r="AT28" s="50"/>
      <c r="AU28" s="50"/>
      <c r="AV28" s="50"/>
      <c r="AW28" s="50"/>
      <c r="AX28" s="50"/>
      <c r="AY28" s="50"/>
      <c r="AZ28" s="50"/>
      <c r="BA28" s="50"/>
      <c r="BB28" s="50"/>
      <c r="BC28" s="50"/>
      <c r="BD28" s="50"/>
      <c r="BE28" s="50"/>
      <c r="BF28" s="50"/>
      <c r="BG28" s="50"/>
      <c r="BH28" s="50"/>
      <c r="BI28" s="50"/>
      <c r="BJ28" s="50"/>
      <c r="BK28" s="50"/>
      <c r="BL28" s="50"/>
      <c r="BM28" s="50"/>
      <c r="BN28" s="50"/>
      <c r="BO28" s="50"/>
      <c r="BP28" s="50"/>
      <c r="BQ28" s="50"/>
      <c r="BR28" s="50"/>
      <c r="BS28" s="50"/>
      <c r="BT28" s="50"/>
      <c r="BU28" s="50"/>
      <c r="BV28" s="50"/>
      <c r="BW28" s="50"/>
      <c r="BX28" s="50"/>
      <c r="BY28" s="50"/>
      <c r="BZ28" s="50"/>
      <c r="CA28" s="50"/>
      <c r="CB28" s="50"/>
      <c r="CC28" s="50"/>
      <c r="CD28" s="50"/>
      <c r="CE28" s="50"/>
      <c r="CF28" s="50"/>
      <c r="CG28" s="50"/>
      <c r="CH28" s="50"/>
      <c r="CI28" s="50"/>
      <c r="CJ28" s="50"/>
      <c r="CK28" s="50"/>
      <c r="CL28" s="50"/>
      <c r="CM28" s="50"/>
      <c r="CN28" s="50"/>
      <c r="CO28" s="50"/>
      <c r="CP28" s="50"/>
      <c r="CQ28" s="50"/>
      <c r="CR28" s="50"/>
      <c r="CS28" s="50"/>
      <c r="CT28" s="50"/>
      <c r="CU28" s="50"/>
      <c r="CV28" s="50"/>
      <c r="CW28" s="50"/>
      <c r="CX28" s="50"/>
      <c r="CY28" s="50"/>
      <c r="CZ28" s="50"/>
      <c r="DA28" s="50"/>
      <c r="DB28" s="50"/>
      <c r="DC28" s="50"/>
      <c r="DD28" s="50"/>
      <c r="DE28" s="50"/>
      <c r="DF28" s="50"/>
      <c r="DG28" s="50"/>
      <c r="DH28" s="50"/>
      <c r="DI28" s="50"/>
      <c r="DJ28" s="50"/>
      <c r="DK28" s="50"/>
      <c r="DL28" s="50"/>
      <c r="DM28" s="50"/>
      <c r="DN28" s="50"/>
      <c r="DO28" s="50"/>
      <c r="DP28" s="50"/>
      <c r="DQ28" s="50"/>
      <c r="DR28" s="50"/>
      <c r="DS28" s="50"/>
      <c r="DT28" s="50"/>
      <c r="DU28" s="50"/>
      <c r="DV28" s="50"/>
      <c r="DW28" s="50"/>
      <c r="DX28" s="50"/>
      <c r="DY28" s="50"/>
      <c r="DZ28" s="50"/>
      <c r="EA28" s="50"/>
      <c r="EB28" s="50"/>
      <c r="EC28" s="50"/>
      <c r="ED28" s="50"/>
      <c r="EE28" s="50"/>
      <c r="EF28" s="50"/>
      <c r="EG28" s="50"/>
      <c r="EH28" s="50"/>
      <c r="EI28" s="50"/>
      <c r="EJ28" s="50"/>
      <c r="EK28" s="50"/>
      <c r="EL28" s="50"/>
      <c r="EM28" s="50"/>
      <c r="EN28" s="50"/>
      <c r="EO28" s="50"/>
      <c r="EP28" s="50"/>
      <c r="EQ28" s="50"/>
      <c r="ER28" s="50"/>
      <c r="ES28" s="50"/>
      <c r="ET28" s="50"/>
      <c r="EU28" s="50"/>
      <c r="EV28" s="50"/>
    </row>
    <row r="29" spans="1:152" x14ac:dyDescent="0.25">
      <c r="A29" s="50" t="s">
        <v>1850</v>
      </c>
      <c r="B29" s="50" t="s">
        <v>2222</v>
      </c>
      <c r="C29" s="50">
        <v>2.2999999999999998</v>
      </c>
      <c r="D29" s="50" t="s">
        <v>2473</v>
      </c>
      <c r="E29" s="50" t="s">
        <v>2622</v>
      </c>
      <c r="F29" s="50" t="s">
        <v>188</v>
      </c>
      <c r="G29" s="50" t="s">
        <v>2613</v>
      </c>
      <c r="H29" s="55" t="s">
        <v>2834</v>
      </c>
      <c r="I29" s="50" t="s">
        <v>63</v>
      </c>
      <c r="J29" s="50" t="s">
        <v>61</v>
      </c>
      <c r="K29" s="50" t="s">
        <v>63</v>
      </c>
      <c r="L29" s="62" t="s">
        <v>67</v>
      </c>
      <c r="M29" s="50"/>
      <c r="N29" s="62" t="s">
        <v>65</v>
      </c>
      <c r="O29" s="55" t="s">
        <v>2614</v>
      </c>
      <c r="P29" s="50" t="s">
        <v>61</v>
      </c>
      <c r="Q29" s="50" t="s">
        <v>61</v>
      </c>
      <c r="R29" s="62" t="s">
        <v>65</v>
      </c>
      <c r="S29" s="62" t="s">
        <v>67</v>
      </c>
      <c r="T29" s="55" t="s">
        <v>2847</v>
      </c>
      <c r="U29" s="50" t="s">
        <v>61</v>
      </c>
      <c r="V29" s="50" t="s">
        <v>63</v>
      </c>
      <c r="W29" s="62" t="s">
        <v>67</v>
      </c>
      <c r="X29" s="62" t="s">
        <v>65</v>
      </c>
      <c r="Y29" s="63" t="s">
        <v>2615</v>
      </c>
      <c r="Z29" s="67" t="s">
        <v>2616</v>
      </c>
      <c r="AA29" s="50" t="s">
        <v>61</v>
      </c>
      <c r="AB29" s="50" t="s">
        <v>63</v>
      </c>
      <c r="AC29" s="50" t="s">
        <v>61</v>
      </c>
      <c r="AD29" t="s">
        <v>63</v>
      </c>
      <c r="AE29" s="62" t="s">
        <v>67</v>
      </c>
      <c r="AF29" s="50"/>
      <c r="AG29" s="50"/>
      <c r="AH29" s="50"/>
      <c r="AI29" s="50"/>
      <c r="AJ29" s="50"/>
      <c r="AK29" s="50"/>
      <c r="AL29" s="50"/>
      <c r="AM29" s="50"/>
      <c r="AN29" s="50"/>
      <c r="AO29" s="50"/>
      <c r="AP29" s="50"/>
      <c r="AQ29" s="50"/>
      <c r="AR29" s="50"/>
      <c r="AS29" s="50"/>
      <c r="AT29" s="50"/>
      <c r="AU29" s="50"/>
      <c r="AV29" s="50"/>
      <c r="AW29" s="50"/>
      <c r="AX29" s="50"/>
      <c r="AY29" s="50"/>
      <c r="AZ29" s="50"/>
      <c r="BA29" s="50"/>
      <c r="BB29" s="50"/>
      <c r="BC29" s="50"/>
      <c r="BD29" s="50"/>
      <c r="BE29" s="50"/>
      <c r="BF29" s="50"/>
      <c r="BG29" s="50"/>
      <c r="BH29" s="50"/>
      <c r="BI29" s="50"/>
      <c r="BJ29" s="50"/>
      <c r="BK29" s="50"/>
      <c r="BL29" s="50"/>
      <c r="BM29" s="50"/>
      <c r="BN29" s="50"/>
      <c r="BO29" s="50"/>
      <c r="BP29" s="50"/>
      <c r="BQ29" s="50"/>
      <c r="BR29" s="50"/>
      <c r="BS29" s="50"/>
      <c r="BT29" s="50"/>
      <c r="BU29" s="50"/>
      <c r="BV29" s="50"/>
      <c r="BW29" s="50"/>
      <c r="BX29" s="50"/>
      <c r="BY29" s="50"/>
      <c r="BZ29" s="50"/>
      <c r="CA29" s="50"/>
      <c r="CB29" s="50"/>
      <c r="CC29" s="50"/>
      <c r="CD29" s="50"/>
      <c r="CE29" s="50"/>
      <c r="CF29" s="50"/>
      <c r="CG29" s="50"/>
      <c r="CH29" s="50"/>
      <c r="CI29" s="50"/>
      <c r="CJ29" s="50"/>
      <c r="CK29" s="50"/>
      <c r="CL29" s="50"/>
      <c r="CM29" s="50"/>
      <c r="CN29" s="50"/>
      <c r="CO29" s="50"/>
      <c r="CP29" s="50"/>
      <c r="CQ29" s="50"/>
      <c r="CR29" s="50"/>
      <c r="CS29" s="50"/>
      <c r="CT29" s="50"/>
      <c r="CU29" s="50"/>
      <c r="CV29" s="50"/>
      <c r="CW29" s="50"/>
      <c r="CX29" s="50"/>
      <c r="CY29" s="50"/>
      <c r="CZ29" s="50"/>
      <c r="DA29" s="50"/>
      <c r="DB29" s="50"/>
      <c r="DC29" s="50"/>
      <c r="DD29" s="50"/>
      <c r="DE29" s="50"/>
      <c r="DF29" s="50"/>
      <c r="DG29" s="50"/>
      <c r="DH29" s="50"/>
      <c r="DI29" s="50"/>
      <c r="DJ29" s="50"/>
      <c r="DK29" s="50"/>
      <c r="DL29" s="50"/>
      <c r="DM29" s="50"/>
      <c r="DN29" s="50"/>
      <c r="DO29" s="50"/>
      <c r="DP29" s="50"/>
      <c r="DQ29" s="50"/>
      <c r="DR29" s="50"/>
      <c r="DS29" s="50"/>
      <c r="DT29" s="50"/>
      <c r="DU29" s="50"/>
      <c r="DV29" s="50"/>
      <c r="DW29" s="50"/>
      <c r="DX29" s="50"/>
      <c r="DY29" s="50"/>
      <c r="DZ29" s="50"/>
      <c r="EA29" s="50"/>
      <c r="EB29" s="50"/>
      <c r="EC29" s="50"/>
      <c r="ED29" s="50"/>
      <c r="EE29" s="50"/>
      <c r="EF29" s="50"/>
      <c r="EG29" s="50"/>
      <c r="EH29" s="50"/>
      <c r="EI29" s="50"/>
      <c r="EJ29" s="50"/>
      <c r="EK29" s="50"/>
      <c r="EL29" s="50"/>
      <c r="EM29" s="50"/>
      <c r="EN29" s="50"/>
      <c r="EO29" s="50"/>
      <c r="EP29" s="50"/>
      <c r="EQ29" s="50"/>
      <c r="ER29" s="50"/>
      <c r="ES29" s="50"/>
      <c r="ET29" s="50"/>
      <c r="EU29" s="50"/>
      <c r="EV29" s="50"/>
    </row>
    <row r="30" spans="1:152" x14ac:dyDescent="0.25">
      <c r="A30" s="50" t="s">
        <v>1846</v>
      </c>
      <c r="B30" s="50" t="s">
        <v>2222</v>
      </c>
      <c r="C30" s="50">
        <v>2.2999999999999998</v>
      </c>
      <c r="D30" s="50" t="s">
        <v>2476</v>
      </c>
      <c r="E30" s="50" t="s">
        <v>2622</v>
      </c>
      <c r="F30" s="50" t="s">
        <v>188</v>
      </c>
      <c r="G30" s="50" t="s">
        <v>2613</v>
      </c>
      <c r="H30" s="55" t="s">
        <v>2835</v>
      </c>
      <c r="I30" s="55" t="s">
        <v>63</v>
      </c>
      <c r="J30" s="50" t="s">
        <v>61</v>
      </c>
      <c r="K30" s="50" t="s">
        <v>63</v>
      </c>
      <c r="L30" s="62" t="s">
        <v>67</v>
      </c>
      <c r="M30" s="50"/>
      <c r="N30" s="62" t="s">
        <v>65</v>
      </c>
      <c r="O30" s="55" t="s">
        <v>2619</v>
      </c>
      <c r="P30" s="52" t="s">
        <v>61</v>
      </c>
      <c r="Q30" s="52" t="s">
        <v>61</v>
      </c>
      <c r="R30" s="62" t="s">
        <v>65</v>
      </c>
      <c r="S30" s="62" t="s">
        <v>67</v>
      </c>
      <c r="T30" s="55" t="s">
        <v>2848</v>
      </c>
      <c r="U30" s="50" t="s">
        <v>61</v>
      </c>
      <c r="V30" s="50" t="s">
        <v>63</v>
      </c>
      <c r="W30" s="62" t="s">
        <v>67</v>
      </c>
      <c r="X30" s="62" t="s">
        <v>65</v>
      </c>
      <c r="Y30" s="63" t="s">
        <v>2615</v>
      </c>
      <c r="Z30" s="67" t="s">
        <v>2620</v>
      </c>
      <c r="AA30" s="50" t="s">
        <v>61</v>
      </c>
      <c r="AB30" s="50" t="s">
        <v>63</v>
      </c>
      <c r="AC30" s="50" t="s">
        <v>61</v>
      </c>
      <c r="AD30" s="50" t="s">
        <v>63</v>
      </c>
      <c r="AE30" s="62" t="s">
        <v>67</v>
      </c>
      <c r="AF30" s="50"/>
      <c r="AG30" s="50"/>
      <c r="AH30" s="50"/>
      <c r="AI30" s="50"/>
      <c r="AJ30" s="50"/>
      <c r="AK30" s="50"/>
      <c r="AL30" s="50"/>
      <c r="AM30" s="50"/>
      <c r="AN30" s="50"/>
      <c r="AO30" s="50"/>
      <c r="AP30" s="50"/>
      <c r="AQ30" s="50"/>
      <c r="AR30" s="50"/>
      <c r="AS30" s="50"/>
      <c r="AT30" s="50"/>
      <c r="AU30" s="50"/>
      <c r="AV30" s="50"/>
      <c r="AW30" s="50"/>
      <c r="AX30" s="50"/>
      <c r="AY30" s="50"/>
      <c r="AZ30" s="50"/>
      <c r="BA30" s="50"/>
      <c r="BB30" s="50"/>
      <c r="BC30" s="50"/>
      <c r="BD30" s="50"/>
      <c r="BE30" s="50"/>
      <c r="BF30" s="50"/>
      <c r="BG30" s="50"/>
      <c r="BH30" s="50"/>
      <c r="BI30" s="50"/>
      <c r="BJ30" s="50"/>
      <c r="BK30" s="50"/>
      <c r="BL30" s="50"/>
      <c r="BM30" s="50"/>
      <c r="BN30" s="50"/>
      <c r="BO30" s="50"/>
      <c r="BP30" s="50"/>
      <c r="BQ30" s="50"/>
      <c r="BR30" s="50"/>
      <c r="BS30" s="50"/>
      <c r="BT30" s="50"/>
      <c r="BU30" s="50"/>
      <c r="BV30" s="50"/>
      <c r="BW30" s="50"/>
      <c r="BX30" s="50"/>
      <c r="BY30" s="50"/>
      <c r="BZ30" s="50"/>
      <c r="CA30" s="50"/>
      <c r="CB30" s="50"/>
      <c r="CC30" s="50"/>
      <c r="CD30" s="50"/>
      <c r="CE30" s="50"/>
      <c r="CF30" s="50"/>
      <c r="CG30" s="50"/>
      <c r="CH30" s="50"/>
      <c r="CI30" s="50"/>
      <c r="CJ30" s="50"/>
      <c r="CK30" s="50"/>
      <c r="CL30" s="50"/>
      <c r="CM30" s="50"/>
      <c r="CN30" s="50"/>
      <c r="CO30" s="50"/>
      <c r="CP30" s="50"/>
      <c r="CQ30" s="50"/>
      <c r="CR30" s="50"/>
      <c r="CS30" s="50"/>
      <c r="CT30" s="50"/>
      <c r="CU30" s="50"/>
      <c r="CV30" s="50"/>
      <c r="CW30" s="50"/>
      <c r="CX30" s="50"/>
      <c r="CY30" s="50"/>
      <c r="CZ30" s="50"/>
      <c r="DA30" s="50"/>
      <c r="DB30" s="50"/>
      <c r="DC30" s="50"/>
      <c r="DD30" s="50"/>
      <c r="DE30" s="50"/>
      <c r="DF30" s="50"/>
      <c r="DG30" s="50"/>
      <c r="DH30" s="50"/>
      <c r="DI30" s="50"/>
      <c r="DJ30" s="50"/>
      <c r="DK30" s="50"/>
      <c r="DL30" s="50"/>
      <c r="DM30" s="50"/>
      <c r="DN30" s="50"/>
      <c r="DO30" s="50"/>
      <c r="DP30" s="50"/>
      <c r="DQ30" s="50"/>
      <c r="DR30" s="50"/>
      <c r="DS30" s="50"/>
      <c r="DT30" s="50"/>
      <c r="DU30" s="50"/>
      <c r="DV30" s="50"/>
      <c r="DW30" s="50"/>
      <c r="DX30" s="50"/>
      <c r="DY30" s="50"/>
      <c r="DZ30" s="50"/>
      <c r="EA30" s="50"/>
      <c r="EB30" s="50"/>
      <c r="EC30" s="50"/>
      <c r="ED30" s="50"/>
      <c r="EE30" s="50"/>
      <c r="EF30" s="50"/>
      <c r="EG30" s="50"/>
      <c r="EH30" s="50"/>
      <c r="EI30" s="50"/>
      <c r="EJ30" s="50"/>
      <c r="EK30" s="50"/>
      <c r="EL30" s="50"/>
      <c r="EM30" s="50"/>
      <c r="EN30" s="50"/>
      <c r="EO30" s="50"/>
      <c r="EP30" s="50"/>
      <c r="EQ30" s="50"/>
      <c r="ER30" s="50"/>
      <c r="ES30" s="50"/>
      <c r="ET30" s="50"/>
      <c r="EU30" s="50"/>
      <c r="EV30" s="50"/>
    </row>
    <row r="31" spans="1:152" s="50" customFormat="1" x14ac:dyDescent="0.25">
      <c r="A31" s="50" t="s">
        <v>888</v>
      </c>
      <c r="B31" s="50" t="s">
        <v>2222</v>
      </c>
      <c r="C31" s="50">
        <v>2.1</v>
      </c>
      <c r="D31" s="50" t="s">
        <v>2454</v>
      </c>
      <c r="E31" t="s">
        <v>314</v>
      </c>
      <c r="F31" s="50" t="s">
        <v>154</v>
      </c>
      <c r="H31" s="50" t="s">
        <v>2457</v>
      </c>
      <c r="I31" s="50" t="s">
        <v>62</v>
      </c>
      <c r="J31" s="50" t="s">
        <v>61</v>
      </c>
      <c r="K31" s="50" t="s">
        <v>61</v>
      </c>
      <c r="L31" s="62" t="s">
        <v>66</v>
      </c>
      <c r="N31" s="62" t="s">
        <v>65</v>
      </c>
      <c r="O31" s="50" t="s">
        <v>2882</v>
      </c>
      <c r="P31" s="50" t="s">
        <v>61</v>
      </c>
      <c r="Q31" s="50" t="s">
        <v>62</v>
      </c>
      <c r="R31" s="62" t="s">
        <v>67</v>
      </c>
      <c r="S31" s="62" t="s">
        <v>65</v>
      </c>
      <c r="T31" s="52" t="s">
        <v>2883</v>
      </c>
      <c r="U31" s="50" t="s">
        <v>61</v>
      </c>
      <c r="V31" s="50" t="s">
        <v>61</v>
      </c>
      <c r="W31" s="62" t="s">
        <v>65</v>
      </c>
      <c r="X31" s="62" t="s">
        <v>65</v>
      </c>
      <c r="Y31" s="52" t="s">
        <v>2884</v>
      </c>
      <c r="Z31" s="52" t="s">
        <v>2458</v>
      </c>
      <c r="AA31" s="52" t="s">
        <v>61</v>
      </c>
      <c r="AB31" s="52" t="s">
        <v>61</v>
      </c>
      <c r="AC31" s="52" t="s">
        <v>61</v>
      </c>
      <c r="AD31" s="52" t="s">
        <v>61</v>
      </c>
      <c r="AE31" s="62" t="s">
        <v>65</v>
      </c>
    </row>
    <row r="32" spans="1:152" s="50" customFormat="1" x14ac:dyDescent="0.25">
      <c r="A32" s="50" t="s">
        <v>1869</v>
      </c>
      <c r="B32" s="50" t="s">
        <v>2222</v>
      </c>
      <c r="C32" s="50">
        <v>2.2999999999999998</v>
      </c>
      <c r="D32" s="50" t="s">
        <v>2477</v>
      </c>
      <c r="E32" s="50" t="s">
        <v>2622</v>
      </c>
      <c r="F32" s="50" t="s">
        <v>188</v>
      </c>
      <c r="G32" s="50" t="s">
        <v>2623</v>
      </c>
      <c r="H32" s="55" t="s">
        <v>2836</v>
      </c>
      <c r="I32" s="55" t="s">
        <v>63</v>
      </c>
      <c r="J32" s="50" t="s">
        <v>61</v>
      </c>
      <c r="K32" s="50" t="s">
        <v>61</v>
      </c>
      <c r="L32" s="62" t="s">
        <v>67</v>
      </c>
      <c r="N32" s="62" t="s">
        <v>65</v>
      </c>
      <c r="O32" s="55" t="s">
        <v>2845</v>
      </c>
      <c r="P32" s="52" t="s">
        <v>61</v>
      </c>
      <c r="Q32" s="50" t="s">
        <v>62</v>
      </c>
      <c r="R32" s="62" t="s">
        <v>67</v>
      </c>
      <c r="S32" s="62" t="s">
        <v>65</v>
      </c>
      <c r="T32" s="55" t="s">
        <v>2849</v>
      </c>
      <c r="U32" s="50" t="s">
        <v>61</v>
      </c>
      <c r="V32" s="50" t="s">
        <v>63</v>
      </c>
      <c r="W32" s="62" t="s">
        <v>67</v>
      </c>
      <c r="X32" s="62" t="s">
        <v>65</v>
      </c>
      <c r="Y32" s="63" t="s">
        <v>2632</v>
      </c>
      <c r="Z32" s="67" t="s">
        <v>2631</v>
      </c>
      <c r="AA32" s="50" t="s">
        <v>61</v>
      </c>
      <c r="AB32" s="50" t="s">
        <v>61</v>
      </c>
      <c r="AC32" s="50" t="s">
        <v>61</v>
      </c>
      <c r="AD32" s="50" t="s">
        <v>62</v>
      </c>
      <c r="AE32" s="62" t="s">
        <v>67</v>
      </c>
    </row>
    <row r="33" spans="1:152" x14ac:dyDescent="0.25">
      <c r="A33" s="50" t="s">
        <v>1869</v>
      </c>
      <c r="B33" s="50" t="s">
        <v>2222</v>
      </c>
      <c r="C33" s="50">
        <v>2.2999999999999998</v>
      </c>
      <c r="D33" t="s">
        <v>2343</v>
      </c>
      <c r="E33" s="50" t="s">
        <v>2622</v>
      </c>
      <c r="F33" s="50" t="s">
        <v>188</v>
      </c>
      <c r="G33" s="50" t="s">
        <v>2623</v>
      </c>
      <c r="H33" s="55" t="s">
        <v>2836</v>
      </c>
      <c r="I33" s="55" t="s">
        <v>63</v>
      </c>
      <c r="J33" s="50" t="s">
        <v>61</v>
      </c>
      <c r="K33" s="50" t="s">
        <v>61</v>
      </c>
      <c r="L33" s="62" t="s">
        <v>67</v>
      </c>
      <c r="N33" s="62" t="s">
        <v>65</v>
      </c>
      <c r="O33" s="55" t="s">
        <v>2845</v>
      </c>
      <c r="P33" s="52" t="s">
        <v>61</v>
      </c>
      <c r="Q33" s="50" t="s">
        <v>62</v>
      </c>
      <c r="R33" s="62" t="s">
        <v>67</v>
      </c>
      <c r="S33" s="62" t="s">
        <v>65</v>
      </c>
      <c r="T33" s="55" t="s">
        <v>2849</v>
      </c>
      <c r="U33" s="50" t="s">
        <v>61</v>
      </c>
      <c r="V33" s="50" t="s">
        <v>63</v>
      </c>
      <c r="W33" s="62" t="s">
        <v>67</v>
      </c>
      <c r="X33" s="62" t="s">
        <v>65</v>
      </c>
      <c r="Y33" s="63" t="s">
        <v>2632</v>
      </c>
      <c r="Z33" s="67" t="s">
        <v>2631</v>
      </c>
      <c r="AA33" s="50" t="s">
        <v>61</v>
      </c>
      <c r="AB33" s="50" t="s">
        <v>61</v>
      </c>
      <c r="AC33" s="50" t="s">
        <v>61</v>
      </c>
      <c r="AD33" s="50" t="s">
        <v>62</v>
      </c>
      <c r="AE33" s="62" t="s">
        <v>67</v>
      </c>
      <c r="AF33" s="50"/>
      <c r="AG33" s="50"/>
      <c r="AH33" s="50"/>
      <c r="AI33" s="50"/>
      <c r="AJ33" s="50"/>
      <c r="AK33" s="50"/>
      <c r="AL33" s="50"/>
      <c r="AM33" s="50"/>
      <c r="AN33" s="50"/>
      <c r="AO33" s="50"/>
      <c r="AP33" s="50"/>
      <c r="AQ33" s="50"/>
      <c r="AR33" s="50"/>
      <c r="AS33" s="50"/>
      <c r="AT33" s="50"/>
      <c r="AU33" s="50"/>
      <c r="AV33" s="50"/>
      <c r="AW33" s="50"/>
      <c r="AX33" s="50"/>
      <c r="AY33" s="50"/>
      <c r="AZ33" s="50"/>
      <c r="BA33" s="50"/>
      <c r="BB33" s="50"/>
      <c r="BC33" s="50"/>
      <c r="BD33" s="50"/>
      <c r="BE33" s="50"/>
      <c r="BF33" s="50"/>
      <c r="BG33" s="50"/>
      <c r="BH33" s="50"/>
      <c r="BI33" s="50"/>
      <c r="BJ33" s="50"/>
      <c r="BK33" s="50"/>
      <c r="BL33" s="50"/>
      <c r="BM33" s="50"/>
      <c r="BN33" s="50"/>
      <c r="BO33" s="50"/>
      <c r="BP33" s="50"/>
      <c r="BQ33" s="50"/>
      <c r="BR33" s="50"/>
      <c r="BS33" s="50"/>
      <c r="BT33" s="50"/>
      <c r="BU33" s="50"/>
      <c r="BV33" s="50"/>
      <c r="BW33" s="50"/>
      <c r="BX33" s="50"/>
      <c r="BY33" s="50"/>
      <c r="BZ33" s="50"/>
      <c r="CA33" s="50"/>
      <c r="CB33" s="50"/>
      <c r="CC33" s="50"/>
      <c r="CD33" s="50"/>
      <c r="CE33" s="50"/>
      <c r="CF33" s="50"/>
      <c r="CG33" s="50"/>
      <c r="CH33" s="50"/>
      <c r="CI33" s="50"/>
      <c r="CJ33" s="50"/>
      <c r="CK33" s="50"/>
      <c r="CL33" s="50"/>
      <c r="CM33" s="50"/>
      <c r="CN33" s="50"/>
      <c r="CO33" s="50"/>
      <c r="CP33" s="50"/>
      <c r="CQ33" s="50"/>
      <c r="CR33" s="50"/>
      <c r="CS33" s="50"/>
      <c r="CT33" s="50"/>
      <c r="CU33" s="50"/>
      <c r="CV33" s="50"/>
      <c r="CW33" s="50"/>
      <c r="CX33" s="50"/>
      <c r="CY33" s="50"/>
      <c r="CZ33" s="50"/>
      <c r="DA33" s="50"/>
      <c r="DB33" s="50"/>
      <c r="DC33" s="50"/>
      <c r="DD33" s="50"/>
      <c r="DE33" s="50"/>
      <c r="DF33" s="50"/>
      <c r="DG33" s="50"/>
      <c r="DH33" s="50"/>
      <c r="DI33" s="50"/>
      <c r="DJ33" s="50"/>
      <c r="DK33" s="50"/>
      <c r="DL33" s="50"/>
      <c r="DM33" s="50"/>
      <c r="DN33" s="50"/>
      <c r="DO33" s="50"/>
      <c r="DP33" s="50"/>
      <c r="DQ33" s="50"/>
      <c r="DR33" s="50"/>
      <c r="DS33" s="50"/>
      <c r="DT33" s="50"/>
      <c r="DU33" s="50"/>
      <c r="DV33" s="50"/>
      <c r="DW33" s="50"/>
      <c r="DX33" s="50"/>
      <c r="DY33" s="50"/>
      <c r="DZ33" s="50"/>
      <c r="EA33" s="50"/>
      <c r="EB33" s="50"/>
      <c r="EC33" s="50"/>
      <c r="ED33" s="50"/>
      <c r="EE33" s="50"/>
      <c r="EF33" s="50"/>
      <c r="EG33" s="50"/>
      <c r="EH33" s="50"/>
      <c r="EI33" s="50"/>
      <c r="EJ33" s="50"/>
      <c r="EK33" s="50"/>
      <c r="EL33" s="50"/>
      <c r="EM33" s="50"/>
      <c r="EN33" s="50"/>
      <c r="EO33" s="50"/>
      <c r="EP33" s="50"/>
      <c r="EQ33" s="50"/>
      <c r="ER33" s="50"/>
      <c r="ES33" s="50"/>
      <c r="ET33" s="50"/>
      <c r="EU33" s="50"/>
      <c r="EV33" s="50"/>
    </row>
    <row r="34" spans="1:152" x14ac:dyDescent="0.25">
      <c r="A34" s="50" t="s">
        <v>1869</v>
      </c>
      <c r="B34" s="50" t="s">
        <v>2222</v>
      </c>
      <c r="C34" s="50">
        <v>2.2999999999999998</v>
      </c>
      <c r="D34" t="s">
        <v>2476</v>
      </c>
      <c r="E34" s="50" t="s">
        <v>2622</v>
      </c>
      <c r="F34" s="50" t="s">
        <v>188</v>
      </c>
      <c r="G34" s="50" t="s">
        <v>2623</v>
      </c>
      <c r="H34" s="55" t="s">
        <v>2836</v>
      </c>
      <c r="I34" s="55" t="s">
        <v>63</v>
      </c>
      <c r="J34" s="50" t="s">
        <v>61</v>
      </c>
      <c r="K34" s="50" t="s">
        <v>61</v>
      </c>
      <c r="L34" s="62" t="s">
        <v>67</v>
      </c>
      <c r="N34" s="62" t="s">
        <v>65</v>
      </c>
      <c r="O34" s="55" t="s">
        <v>2845</v>
      </c>
      <c r="P34" s="52" t="s">
        <v>61</v>
      </c>
      <c r="Q34" s="50" t="s">
        <v>62</v>
      </c>
      <c r="R34" s="62" t="s">
        <v>67</v>
      </c>
      <c r="S34" s="62" t="s">
        <v>65</v>
      </c>
      <c r="T34" s="55" t="s">
        <v>2849</v>
      </c>
      <c r="U34" s="50" t="s">
        <v>61</v>
      </c>
      <c r="V34" s="50" t="s">
        <v>63</v>
      </c>
      <c r="W34" s="62" t="s">
        <v>67</v>
      </c>
      <c r="X34" s="62" t="s">
        <v>65</v>
      </c>
      <c r="Y34" s="63" t="s">
        <v>2632</v>
      </c>
      <c r="Z34" s="67" t="s">
        <v>2631</v>
      </c>
      <c r="AA34" s="50" t="s">
        <v>61</v>
      </c>
      <c r="AB34" s="50" t="s">
        <v>61</v>
      </c>
      <c r="AC34" s="50" t="s">
        <v>61</v>
      </c>
      <c r="AD34" s="50" t="s">
        <v>62</v>
      </c>
      <c r="AE34" s="62" t="s">
        <v>67</v>
      </c>
      <c r="AF34" s="50"/>
      <c r="AG34" s="50"/>
      <c r="AH34" s="50"/>
      <c r="AI34" s="50"/>
      <c r="AJ34" s="50"/>
      <c r="AK34" s="50"/>
      <c r="AL34" s="50"/>
      <c r="AM34" s="50"/>
      <c r="AN34" s="50"/>
      <c r="AO34" s="50"/>
      <c r="AP34" s="50"/>
      <c r="AQ34" s="50"/>
      <c r="AR34" s="50"/>
      <c r="AS34" s="50"/>
      <c r="AT34" s="50"/>
      <c r="AU34" s="50"/>
      <c r="AV34" s="50"/>
      <c r="AW34" s="50"/>
      <c r="AX34" s="50"/>
      <c r="AY34" s="50"/>
      <c r="AZ34" s="50"/>
      <c r="BA34" s="50"/>
      <c r="BB34" s="50"/>
      <c r="BC34" s="50"/>
      <c r="BD34" s="50"/>
      <c r="BE34" s="50"/>
      <c r="BF34" s="50"/>
      <c r="BG34" s="50"/>
      <c r="BH34" s="50"/>
      <c r="BI34" s="50"/>
      <c r="BJ34" s="50"/>
      <c r="BK34" s="50"/>
      <c r="BL34" s="50"/>
      <c r="BM34" s="50"/>
      <c r="BN34" s="50"/>
      <c r="BO34" s="50"/>
      <c r="BP34" s="50"/>
      <c r="BQ34" s="50"/>
      <c r="BR34" s="50"/>
      <c r="BS34" s="50"/>
      <c r="BT34" s="50"/>
      <c r="BU34" s="50"/>
      <c r="BV34" s="50"/>
      <c r="BW34" s="50"/>
      <c r="BX34" s="50"/>
      <c r="BY34" s="50"/>
      <c r="BZ34" s="50"/>
      <c r="CA34" s="50"/>
      <c r="CB34" s="50"/>
      <c r="CC34" s="50"/>
      <c r="CD34" s="50"/>
      <c r="CE34" s="50"/>
      <c r="CF34" s="50"/>
      <c r="CG34" s="50"/>
      <c r="CH34" s="50"/>
      <c r="CI34" s="50"/>
      <c r="CJ34" s="50"/>
      <c r="CK34" s="50"/>
      <c r="CL34" s="50"/>
      <c r="CM34" s="50"/>
      <c r="CN34" s="50"/>
      <c r="CO34" s="50"/>
      <c r="CP34" s="50"/>
      <c r="CQ34" s="50"/>
      <c r="CR34" s="50"/>
      <c r="CS34" s="50"/>
      <c r="CT34" s="50"/>
      <c r="CU34" s="50"/>
      <c r="CV34" s="50"/>
      <c r="CW34" s="50"/>
      <c r="CX34" s="50"/>
      <c r="CY34" s="50"/>
      <c r="CZ34" s="50"/>
      <c r="DA34" s="50"/>
      <c r="DB34" s="50"/>
      <c r="DC34" s="50"/>
      <c r="DD34" s="50"/>
      <c r="DE34" s="50"/>
      <c r="DF34" s="50"/>
      <c r="DG34" s="50"/>
      <c r="DH34" s="50"/>
      <c r="DI34" s="50"/>
      <c r="DJ34" s="50"/>
      <c r="DK34" s="50"/>
      <c r="DL34" s="50"/>
      <c r="DM34" s="50"/>
      <c r="DN34" s="50"/>
      <c r="DO34" s="50"/>
      <c r="DP34" s="50"/>
      <c r="DQ34" s="50"/>
      <c r="DR34" s="50"/>
      <c r="DS34" s="50"/>
      <c r="DT34" s="50"/>
      <c r="DU34" s="50"/>
      <c r="DV34" s="50"/>
      <c r="DW34" s="50"/>
      <c r="DX34" s="50"/>
      <c r="DY34" s="50"/>
      <c r="DZ34" s="50"/>
      <c r="EA34" s="50"/>
      <c r="EB34" s="50"/>
      <c r="EC34" s="50"/>
      <c r="ED34" s="50"/>
      <c r="EE34" s="50"/>
      <c r="EF34" s="50"/>
      <c r="EG34" s="50"/>
      <c r="EH34" s="50"/>
      <c r="EI34" s="50"/>
      <c r="EJ34" s="50"/>
      <c r="EK34" s="50"/>
      <c r="EL34" s="50"/>
      <c r="EM34" s="50"/>
      <c r="EN34" s="50"/>
      <c r="EO34" s="50"/>
      <c r="EP34" s="50"/>
      <c r="EQ34" s="50"/>
      <c r="ER34" s="50"/>
      <c r="ES34" s="50"/>
      <c r="ET34" s="50"/>
      <c r="EU34" s="50"/>
      <c r="EV34" s="50"/>
    </row>
    <row r="35" spans="1:152" x14ac:dyDescent="0.25">
      <c r="A35" s="50" t="s">
        <v>2893</v>
      </c>
      <c r="B35" s="50" t="s">
        <v>2222</v>
      </c>
      <c r="C35" s="50">
        <v>2.2999999999999998</v>
      </c>
      <c r="D35" t="s">
        <v>2348</v>
      </c>
      <c r="E35" s="50" t="s">
        <v>2622</v>
      </c>
      <c r="F35" t="s">
        <v>188</v>
      </c>
      <c r="G35" s="50" t="s">
        <v>2579</v>
      </c>
      <c r="H35" s="49" t="s">
        <v>2895</v>
      </c>
      <c r="I35" s="49" t="s">
        <v>61</v>
      </c>
      <c r="J35" s="49" t="s">
        <v>61</v>
      </c>
      <c r="K35" s="49" t="s">
        <v>63</v>
      </c>
      <c r="L35" s="24" t="s">
        <v>67</v>
      </c>
      <c r="N35" s="24" t="s">
        <v>65</v>
      </c>
      <c r="O35" s="49" t="s">
        <v>2897</v>
      </c>
      <c r="P35" s="47" t="s">
        <v>61</v>
      </c>
      <c r="Q35" s="68" t="s">
        <v>62</v>
      </c>
      <c r="R35" s="24" t="s">
        <v>67</v>
      </c>
      <c r="S35" s="24" t="s">
        <v>66</v>
      </c>
      <c r="T35" s="68" t="s">
        <v>2898</v>
      </c>
      <c r="U35" s="68" t="s">
        <v>63</v>
      </c>
      <c r="V35" s="68" t="s">
        <v>63</v>
      </c>
      <c r="W35" s="24" t="s">
        <v>67</v>
      </c>
      <c r="X35" s="24" t="s">
        <v>67</v>
      </c>
      <c r="Y35" s="63" t="s">
        <v>2899</v>
      </c>
      <c r="Z35" s="67" t="s">
        <v>2894</v>
      </c>
      <c r="AA35" s="67" t="s">
        <v>61</v>
      </c>
      <c r="AB35" s="67" t="s">
        <v>62</v>
      </c>
      <c r="AC35" s="67" t="s">
        <v>61</v>
      </c>
      <c r="AD35" s="67" t="s">
        <v>62</v>
      </c>
      <c r="AE35" s="24" t="s">
        <v>66</v>
      </c>
      <c r="AF35" s="50"/>
      <c r="AG35" s="50"/>
      <c r="AH35" s="50"/>
      <c r="AI35" s="50"/>
      <c r="AJ35" s="50"/>
      <c r="AK35" s="50"/>
      <c r="AL35" s="50"/>
      <c r="AM35" s="50"/>
      <c r="AN35" s="50"/>
      <c r="AO35" s="50"/>
      <c r="AP35" s="50"/>
      <c r="AQ35" s="50"/>
      <c r="AR35" s="50"/>
      <c r="AS35" s="50"/>
      <c r="AT35" s="50"/>
      <c r="AU35" s="50"/>
      <c r="AV35" s="50"/>
      <c r="AW35" s="50"/>
      <c r="AX35" s="50"/>
      <c r="AY35" s="50"/>
      <c r="AZ35" s="50"/>
      <c r="BA35" s="50"/>
      <c r="BB35" s="50"/>
      <c r="BC35" s="50"/>
      <c r="BD35" s="50"/>
      <c r="BE35" s="50"/>
      <c r="BF35" s="50"/>
      <c r="BG35" s="50"/>
      <c r="BH35" s="50"/>
      <c r="BI35" s="50"/>
      <c r="BJ35" s="50"/>
      <c r="BK35" s="50"/>
      <c r="BL35" s="50"/>
      <c r="BM35" s="50"/>
      <c r="BN35" s="50"/>
      <c r="BO35" s="50"/>
      <c r="BP35" s="50"/>
      <c r="BQ35" s="50"/>
      <c r="BR35" s="50"/>
      <c r="BS35" s="50"/>
      <c r="BT35" s="50"/>
      <c r="BU35" s="50"/>
      <c r="BV35" s="50"/>
      <c r="BW35" s="50"/>
      <c r="BX35" s="50"/>
      <c r="BY35" s="50"/>
      <c r="BZ35" s="50"/>
      <c r="CA35" s="50"/>
      <c r="CB35" s="50"/>
      <c r="CC35" s="50"/>
      <c r="CD35" s="50"/>
      <c r="CE35" s="50"/>
      <c r="CF35" s="50"/>
      <c r="CG35" s="50"/>
      <c r="CH35" s="50"/>
      <c r="CI35" s="50"/>
      <c r="CJ35" s="50"/>
      <c r="CK35" s="50"/>
      <c r="CL35" s="50"/>
      <c r="CM35" s="50"/>
      <c r="CN35" s="50"/>
      <c r="CO35" s="50"/>
      <c r="CP35" s="50"/>
      <c r="CQ35" s="50"/>
      <c r="CR35" s="50"/>
      <c r="CS35" s="50"/>
      <c r="CT35" s="50"/>
      <c r="CU35" s="50"/>
      <c r="CV35" s="50"/>
      <c r="CW35" s="50"/>
      <c r="CX35" s="50"/>
      <c r="CY35" s="50"/>
      <c r="CZ35" s="50"/>
      <c r="DA35" s="50"/>
      <c r="DB35" s="50"/>
      <c r="DC35" s="50"/>
      <c r="DD35" s="50"/>
      <c r="DE35" s="50"/>
      <c r="DF35" s="50"/>
      <c r="DG35" s="50"/>
      <c r="DH35" s="50"/>
      <c r="DI35" s="50"/>
      <c r="DJ35" s="50"/>
      <c r="DK35" s="50"/>
      <c r="DL35" s="50"/>
      <c r="DM35" s="50"/>
      <c r="DN35" s="50"/>
      <c r="DO35" s="50"/>
      <c r="DP35" s="50"/>
      <c r="DQ35" s="50"/>
      <c r="DR35" s="50"/>
      <c r="DS35" s="50"/>
      <c r="DT35" s="50"/>
      <c r="DU35" s="50"/>
      <c r="DV35" s="50"/>
      <c r="DW35" s="50"/>
      <c r="DX35" s="50"/>
      <c r="DY35" s="50"/>
      <c r="DZ35" s="50"/>
      <c r="EA35" s="50"/>
      <c r="EB35" s="50"/>
      <c r="EC35" s="50"/>
      <c r="ED35" s="50"/>
      <c r="EE35" s="50"/>
      <c r="EF35" s="50"/>
      <c r="EG35" s="50"/>
      <c r="EH35" s="50"/>
      <c r="EI35" s="50"/>
      <c r="EJ35" s="50"/>
      <c r="EK35" s="50"/>
      <c r="EL35" s="50"/>
      <c r="EM35" s="50"/>
      <c r="EN35" s="50"/>
      <c r="EO35" s="50"/>
      <c r="EP35" s="50"/>
      <c r="EQ35" s="50"/>
      <c r="ER35" s="50"/>
      <c r="ES35" s="50"/>
      <c r="ET35" s="50"/>
      <c r="EU35" s="50"/>
      <c r="EV35" s="50"/>
    </row>
    <row r="36" spans="1:152" x14ac:dyDescent="0.25">
      <c r="A36" s="50" t="s">
        <v>2893</v>
      </c>
      <c r="B36" s="50" t="s">
        <v>2222</v>
      </c>
      <c r="C36" s="50">
        <v>2.2999999999999998</v>
      </c>
      <c r="D36" t="s">
        <v>2349</v>
      </c>
      <c r="E36" s="50" t="s">
        <v>2622</v>
      </c>
      <c r="F36" t="s">
        <v>188</v>
      </c>
      <c r="G36" s="50" t="s">
        <v>2579</v>
      </c>
      <c r="H36" s="49" t="s">
        <v>2895</v>
      </c>
      <c r="I36" s="49" t="s">
        <v>61</v>
      </c>
      <c r="J36" s="49" t="s">
        <v>61</v>
      </c>
      <c r="K36" s="49" t="s">
        <v>63</v>
      </c>
      <c r="L36" s="24" t="s">
        <v>67</v>
      </c>
      <c r="N36" s="24" t="s">
        <v>65</v>
      </c>
      <c r="O36" s="49" t="s">
        <v>2896</v>
      </c>
      <c r="P36" s="47" t="s">
        <v>61</v>
      </c>
      <c r="Q36" s="68" t="s">
        <v>62</v>
      </c>
      <c r="R36" s="24" t="s">
        <v>67</v>
      </c>
      <c r="S36" s="24" t="s">
        <v>66</v>
      </c>
      <c r="T36" s="68" t="s">
        <v>2898</v>
      </c>
      <c r="U36" s="68" t="s">
        <v>63</v>
      </c>
      <c r="V36" s="68" t="s">
        <v>63</v>
      </c>
      <c r="W36" s="24" t="s">
        <v>67</v>
      </c>
      <c r="X36" s="24" t="s">
        <v>67</v>
      </c>
      <c r="Y36" s="63" t="s">
        <v>2899</v>
      </c>
      <c r="Z36" s="67" t="s">
        <v>2894</v>
      </c>
      <c r="AA36" s="67" t="s">
        <v>61</v>
      </c>
      <c r="AB36" s="67" t="s">
        <v>62</v>
      </c>
      <c r="AC36" s="67" t="s">
        <v>61</v>
      </c>
      <c r="AD36" s="67" t="s">
        <v>62</v>
      </c>
      <c r="AE36" s="24" t="s">
        <v>66</v>
      </c>
      <c r="AF36" s="50"/>
      <c r="AG36" s="50"/>
      <c r="AH36" s="50"/>
      <c r="AI36" s="50"/>
      <c r="AJ36" s="50"/>
      <c r="AK36" s="50"/>
      <c r="AL36" s="50"/>
      <c r="AM36" s="50"/>
      <c r="AN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c r="BM36" s="50"/>
      <c r="BN36" s="50"/>
      <c r="BO36" s="50"/>
      <c r="BP36" s="50"/>
      <c r="BQ36" s="50"/>
      <c r="BR36" s="50"/>
      <c r="BS36" s="50"/>
      <c r="BT36" s="50"/>
      <c r="BU36" s="50"/>
      <c r="BV36" s="50"/>
      <c r="BW36" s="50"/>
      <c r="BX36" s="50"/>
      <c r="BY36" s="50"/>
      <c r="BZ36" s="50"/>
      <c r="CA36" s="50"/>
      <c r="CB36" s="50"/>
      <c r="CC36" s="50"/>
      <c r="CD36" s="50"/>
      <c r="CE36" s="50"/>
      <c r="CF36" s="50"/>
      <c r="CG36" s="50"/>
      <c r="CH36" s="50"/>
      <c r="CI36" s="50"/>
      <c r="CJ36" s="50"/>
      <c r="CK36" s="50"/>
      <c r="CL36" s="50"/>
      <c r="CM36" s="50"/>
      <c r="CN36" s="50"/>
      <c r="CO36" s="50"/>
      <c r="CP36" s="50"/>
      <c r="CQ36" s="50"/>
      <c r="CR36" s="50"/>
      <c r="CS36" s="50"/>
      <c r="CT36" s="50"/>
      <c r="CU36" s="50"/>
      <c r="CV36" s="50"/>
      <c r="CW36" s="50"/>
      <c r="CX36" s="50"/>
      <c r="CY36" s="50"/>
      <c r="CZ36" s="50"/>
      <c r="DA36" s="50"/>
      <c r="DB36" s="50"/>
      <c r="DC36" s="50"/>
      <c r="DD36" s="50"/>
      <c r="DE36" s="50"/>
      <c r="DF36" s="50"/>
      <c r="DG36" s="50"/>
      <c r="DH36" s="50"/>
      <c r="DI36" s="50"/>
      <c r="DJ36" s="50"/>
      <c r="DK36" s="50"/>
      <c r="DL36" s="50"/>
      <c r="DM36" s="50"/>
      <c r="DN36" s="50"/>
      <c r="DO36" s="50"/>
      <c r="DP36" s="50"/>
      <c r="DQ36" s="50"/>
      <c r="DR36" s="50"/>
      <c r="DS36" s="50"/>
      <c r="DT36" s="50"/>
      <c r="DU36" s="50"/>
      <c r="DV36" s="50"/>
      <c r="DW36" s="50"/>
      <c r="DX36" s="50"/>
      <c r="DY36" s="50"/>
      <c r="DZ36" s="50"/>
      <c r="EA36" s="50"/>
      <c r="EB36" s="50"/>
      <c r="EC36" s="50"/>
      <c r="ED36" s="50"/>
      <c r="EE36" s="50"/>
      <c r="EF36" s="50"/>
      <c r="EG36" s="50"/>
      <c r="EH36" s="50"/>
      <c r="EI36" s="50"/>
      <c r="EJ36" s="50"/>
      <c r="EK36" s="50"/>
      <c r="EL36" s="50"/>
      <c r="EM36" s="50"/>
      <c r="EN36" s="50"/>
      <c r="EO36" s="50"/>
      <c r="EP36" s="50"/>
      <c r="EQ36" s="50"/>
      <c r="ER36" s="50"/>
      <c r="ES36" s="50"/>
      <c r="ET36" s="50"/>
      <c r="EU36" s="50"/>
      <c r="EV36" s="50"/>
    </row>
    <row r="37" spans="1:152" x14ac:dyDescent="0.25">
      <c r="A37" s="50" t="s">
        <v>929</v>
      </c>
      <c r="B37" s="50" t="s">
        <v>2222</v>
      </c>
      <c r="C37" s="50">
        <v>2.2999999999999998</v>
      </c>
      <c r="D37" t="s">
        <v>294</v>
      </c>
      <c r="F37" t="s">
        <v>188</v>
      </c>
      <c r="G37" s="50" t="s">
        <v>2579</v>
      </c>
      <c r="H37" s="49" t="s">
        <v>2901</v>
      </c>
      <c r="I37" s="49" t="s">
        <v>61</v>
      </c>
      <c r="J37" s="49" t="s">
        <v>62</v>
      </c>
      <c r="K37" t="s">
        <v>63</v>
      </c>
      <c r="L37" s="24" t="s">
        <v>66</v>
      </c>
      <c r="N37" s="24" t="s">
        <v>65</v>
      </c>
      <c r="O37" s="49" t="s">
        <v>2902</v>
      </c>
      <c r="P37" t="s">
        <v>63</v>
      </c>
      <c r="Q37" s="68" t="s">
        <v>62</v>
      </c>
      <c r="R37" s="24" t="s">
        <v>67</v>
      </c>
      <c r="S37" s="24" t="s">
        <v>65</v>
      </c>
      <c r="T37" s="68" t="s">
        <v>2903</v>
      </c>
      <c r="U37" s="68" t="s">
        <v>63</v>
      </c>
      <c r="V37" s="68" t="s">
        <v>61</v>
      </c>
      <c r="W37" s="24" t="s">
        <v>67</v>
      </c>
      <c r="X37" s="24" t="s">
        <v>66</v>
      </c>
      <c r="Y37" s="63" t="s">
        <v>2904</v>
      </c>
      <c r="Z37" s="67" t="s">
        <v>2792</v>
      </c>
      <c r="AA37" s="67" t="s">
        <v>61</v>
      </c>
      <c r="AB37" t="s">
        <v>61</v>
      </c>
      <c r="AC37" t="s">
        <v>61</v>
      </c>
      <c r="AD37" t="s">
        <v>62</v>
      </c>
      <c r="AE37" s="24" t="s">
        <v>67</v>
      </c>
      <c r="AF37" s="50"/>
      <c r="AG37" s="50"/>
      <c r="AH37" s="50"/>
      <c r="AI37" s="50"/>
      <c r="AJ37" s="50"/>
      <c r="AK37" s="50"/>
      <c r="AL37" s="50"/>
      <c r="AM37" s="50"/>
      <c r="AN37" s="50"/>
      <c r="AO37" s="50"/>
      <c r="AP37" s="50"/>
      <c r="AQ37" s="50"/>
      <c r="AR37" s="50"/>
      <c r="AS37" s="50"/>
      <c r="AT37" s="50"/>
      <c r="AU37" s="50"/>
      <c r="AV37" s="50"/>
      <c r="AW37" s="50"/>
      <c r="AX37" s="50"/>
      <c r="AY37" s="50"/>
      <c r="AZ37" s="50"/>
      <c r="BA37" s="50"/>
      <c r="BB37" s="50"/>
      <c r="BC37" s="50"/>
      <c r="BD37" s="50"/>
      <c r="BE37" s="50"/>
      <c r="BF37" s="50"/>
      <c r="BG37" s="50"/>
      <c r="BH37" s="50"/>
      <c r="BI37" s="50"/>
      <c r="BJ37" s="50"/>
      <c r="BK37" s="50"/>
      <c r="BL37" s="50"/>
      <c r="BM37" s="50"/>
      <c r="BN37" s="50"/>
      <c r="BO37" s="50"/>
      <c r="BP37" s="50"/>
      <c r="BQ37" s="50"/>
      <c r="BR37" s="50"/>
      <c r="BS37" s="50"/>
      <c r="BT37" s="50"/>
      <c r="BU37" s="50"/>
      <c r="BV37" s="50"/>
      <c r="BW37" s="50"/>
      <c r="BX37" s="50"/>
      <c r="BY37" s="50"/>
      <c r="BZ37" s="50"/>
      <c r="CA37" s="50"/>
      <c r="CB37" s="50"/>
      <c r="CC37" s="50"/>
      <c r="CD37" s="50"/>
      <c r="CE37" s="50"/>
      <c r="CF37" s="50"/>
      <c r="CG37" s="50"/>
      <c r="CH37" s="50"/>
      <c r="CI37" s="50"/>
      <c r="CJ37" s="50"/>
      <c r="CK37" s="50"/>
      <c r="CL37" s="50"/>
      <c r="CM37" s="50"/>
      <c r="CN37" s="50"/>
      <c r="CO37" s="50"/>
      <c r="CP37" s="50"/>
      <c r="CQ37" s="50"/>
      <c r="CR37" s="50"/>
      <c r="CS37" s="50"/>
      <c r="CT37" s="50"/>
      <c r="CU37" s="50"/>
      <c r="CV37" s="50"/>
      <c r="CW37" s="50"/>
      <c r="CX37" s="50"/>
      <c r="CY37" s="50"/>
      <c r="CZ37" s="50"/>
      <c r="DA37" s="50"/>
      <c r="DB37" s="50"/>
      <c r="DC37" s="50"/>
      <c r="DD37" s="50"/>
      <c r="DE37" s="50"/>
      <c r="DF37" s="50"/>
      <c r="DG37" s="50"/>
      <c r="DH37" s="50"/>
      <c r="DI37" s="50"/>
      <c r="DJ37" s="50"/>
      <c r="DK37" s="50"/>
      <c r="DL37" s="50"/>
      <c r="DM37" s="50"/>
      <c r="DN37" s="50"/>
      <c r="DO37" s="50"/>
      <c r="DP37" s="50"/>
      <c r="DQ37" s="50"/>
      <c r="DR37" s="50"/>
      <c r="DS37" s="50"/>
      <c r="DT37" s="50"/>
      <c r="DU37" s="50"/>
      <c r="DV37" s="50"/>
      <c r="DW37" s="50"/>
      <c r="DX37" s="50"/>
      <c r="DY37" s="50"/>
      <c r="DZ37" s="50"/>
      <c r="EA37" s="50"/>
      <c r="EB37" s="50"/>
      <c r="EC37" s="50"/>
      <c r="ED37" s="50"/>
      <c r="EE37" s="50"/>
      <c r="EF37" s="50"/>
      <c r="EG37" s="50"/>
      <c r="EH37" s="50"/>
      <c r="EI37" s="50"/>
      <c r="EJ37" s="50"/>
      <c r="EK37" s="50"/>
      <c r="EL37" s="50"/>
      <c r="EM37" s="50"/>
      <c r="EN37" s="50"/>
      <c r="EO37" s="50"/>
      <c r="EP37" s="50"/>
      <c r="EQ37" s="50"/>
      <c r="ER37" s="50"/>
      <c r="ES37" s="50"/>
      <c r="ET37" s="50"/>
      <c r="EU37" s="50"/>
      <c r="EV37" s="50"/>
    </row>
    <row r="38" spans="1:152" x14ac:dyDescent="0.25">
      <c r="A38" s="50" t="s">
        <v>1892</v>
      </c>
      <c r="B38" s="50" t="s">
        <v>2222</v>
      </c>
      <c r="C38" s="50">
        <v>2.2999999999999998</v>
      </c>
      <c r="D38" t="s">
        <v>2310</v>
      </c>
      <c r="E38" s="50" t="s">
        <v>2622</v>
      </c>
      <c r="F38" s="50" t="s">
        <v>188</v>
      </c>
      <c r="G38" s="50" t="s">
        <v>2623</v>
      </c>
      <c r="H38" s="55" t="s">
        <v>2687</v>
      </c>
      <c r="I38" t="s">
        <v>63</v>
      </c>
      <c r="J38" t="s">
        <v>61</v>
      </c>
      <c r="K38" t="s">
        <v>63</v>
      </c>
      <c r="L38" s="24" t="s">
        <v>67</v>
      </c>
      <c r="N38" s="24" t="s">
        <v>65</v>
      </c>
      <c r="O38" t="s">
        <v>2688</v>
      </c>
      <c r="P38" t="s">
        <v>61</v>
      </c>
      <c r="Q38" s="50" t="s">
        <v>63</v>
      </c>
      <c r="R38" s="62" t="s">
        <v>65</v>
      </c>
      <c r="S38" s="24" t="s">
        <v>65</v>
      </c>
      <c r="T38" s="49" t="s">
        <v>2851</v>
      </c>
      <c r="U38" t="s">
        <v>61</v>
      </c>
      <c r="V38" t="s">
        <v>63</v>
      </c>
      <c r="W38" s="62" t="s">
        <v>67</v>
      </c>
      <c r="X38" s="24" t="s">
        <v>65</v>
      </c>
      <c r="Y38" s="63" t="s">
        <v>2683</v>
      </c>
      <c r="Z38" s="67" t="s">
        <v>2686</v>
      </c>
      <c r="AA38" s="50" t="s">
        <v>61</v>
      </c>
      <c r="AB38" t="s">
        <v>61</v>
      </c>
      <c r="AC38" t="s">
        <v>61</v>
      </c>
      <c r="AD38" t="s">
        <v>63</v>
      </c>
      <c r="AE38" s="24" t="s">
        <v>67</v>
      </c>
      <c r="AF38" s="50"/>
      <c r="AG38" s="50"/>
      <c r="AH38" s="50"/>
      <c r="AI38" s="50"/>
      <c r="AJ38" s="50"/>
      <c r="AK38" s="50"/>
      <c r="AL38" s="50"/>
      <c r="AM38" s="50"/>
      <c r="AN38" s="50"/>
      <c r="AO38" s="50"/>
      <c r="AP38" s="50"/>
      <c r="AQ38" s="50"/>
      <c r="AR38" s="50"/>
      <c r="AS38" s="50"/>
      <c r="AT38" s="50"/>
      <c r="AU38" s="50"/>
      <c r="AV38" s="50"/>
      <c r="AW38" s="50"/>
      <c r="AX38" s="50"/>
      <c r="AY38" s="50"/>
      <c r="AZ38" s="50"/>
      <c r="BA38" s="50"/>
      <c r="BB38" s="50"/>
      <c r="BC38" s="50"/>
      <c r="BD38" s="50"/>
      <c r="BE38" s="50"/>
      <c r="BF38" s="50"/>
      <c r="BG38" s="50"/>
      <c r="BH38" s="50"/>
      <c r="BI38" s="50"/>
      <c r="BJ38" s="50"/>
      <c r="BK38" s="50"/>
      <c r="BL38" s="50"/>
      <c r="BM38" s="50"/>
      <c r="BN38" s="50"/>
      <c r="BO38" s="50"/>
      <c r="BP38" s="50"/>
      <c r="BQ38" s="50"/>
      <c r="BR38" s="50"/>
      <c r="BS38" s="50"/>
      <c r="BT38" s="50"/>
      <c r="BU38" s="50"/>
      <c r="BV38" s="50"/>
      <c r="BW38" s="50"/>
      <c r="BX38" s="50"/>
      <c r="BY38" s="50"/>
      <c r="BZ38" s="50"/>
      <c r="CA38" s="50"/>
      <c r="CB38" s="50"/>
      <c r="CC38" s="50"/>
      <c r="CD38" s="50"/>
      <c r="CE38" s="50"/>
      <c r="CF38" s="50"/>
      <c r="CG38" s="50"/>
      <c r="CH38" s="50"/>
      <c r="CI38" s="50"/>
      <c r="CJ38" s="50"/>
      <c r="CK38" s="50"/>
      <c r="CL38" s="50"/>
      <c r="CM38" s="50"/>
      <c r="CN38" s="50"/>
      <c r="CO38" s="50"/>
      <c r="CP38" s="50"/>
      <c r="CQ38" s="50"/>
      <c r="CR38" s="50"/>
      <c r="CS38" s="50"/>
      <c r="CT38" s="50"/>
      <c r="CU38" s="50"/>
      <c r="CV38" s="50"/>
      <c r="CW38" s="50"/>
      <c r="CX38" s="50"/>
      <c r="CY38" s="50"/>
      <c r="CZ38" s="50"/>
      <c r="DA38" s="50"/>
      <c r="DB38" s="50"/>
      <c r="DC38" s="50"/>
      <c r="DD38" s="50"/>
      <c r="DE38" s="50"/>
      <c r="DF38" s="50"/>
      <c r="DG38" s="50"/>
      <c r="DH38" s="50"/>
      <c r="DI38" s="50"/>
      <c r="DJ38" s="50"/>
      <c r="DK38" s="50"/>
      <c r="DL38" s="50"/>
      <c r="DM38" s="50"/>
      <c r="DN38" s="50"/>
      <c r="DO38" s="50"/>
      <c r="DP38" s="50"/>
      <c r="DQ38" s="50"/>
      <c r="DR38" s="50"/>
      <c r="DS38" s="50"/>
      <c r="DT38" s="50"/>
      <c r="DU38" s="50"/>
      <c r="DV38" s="50"/>
      <c r="DW38" s="50"/>
      <c r="DX38" s="50"/>
      <c r="DY38" s="50"/>
      <c r="DZ38" s="50"/>
      <c r="EA38" s="50"/>
      <c r="EB38" s="50"/>
      <c r="EC38" s="50"/>
      <c r="ED38" s="50"/>
      <c r="EE38" s="50"/>
      <c r="EF38" s="50"/>
      <c r="EG38" s="50"/>
      <c r="EH38" s="50"/>
      <c r="EI38" s="50"/>
      <c r="EJ38" s="50"/>
      <c r="EK38" s="50"/>
      <c r="EL38" s="50"/>
      <c r="EM38" s="50"/>
      <c r="EN38" s="50"/>
      <c r="EO38" s="50"/>
      <c r="EP38" s="50"/>
      <c r="EQ38" s="50"/>
      <c r="ER38" s="50"/>
      <c r="ES38" s="50"/>
      <c r="ET38" s="50"/>
      <c r="EU38" s="50"/>
      <c r="EV38" s="50"/>
    </row>
    <row r="39" spans="1:152" s="50" customFormat="1" x14ac:dyDescent="0.25">
      <c r="A39" s="50" t="s">
        <v>615</v>
      </c>
      <c r="B39" s="50" t="s">
        <v>2222</v>
      </c>
      <c r="C39" s="50">
        <v>2.1</v>
      </c>
      <c r="D39" s="50" t="s">
        <v>180</v>
      </c>
      <c r="E39" s="50" t="s">
        <v>314</v>
      </c>
      <c r="F39" s="50" t="s">
        <v>2225</v>
      </c>
      <c r="H39" s="50" t="s">
        <v>2885</v>
      </c>
      <c r="I39" s="50" t="s">
        <v>63</v>
      </c>
      <c r="J39" s="50" t="s">
        <v>61</v>
      </c>
      <c r="K39" s="50" t="s">
        <v>61</v>
      </c>
      <c r="L39" s="62" t="s">
        <v>67</v>
      </c>
      <c r="N39" s="62" t="s">
        <v>65</v>
      </c>
      <c r="O39" s="50" t="s">
        <v>2530</v>
      </c>
      <c r="P39" s="52" t="s">
        <v>61</v>
      </c>
      <c r="Q39" s="50" t="s">
        <v>61</v>
      </c>
      <c r="R39" s="62" t="s">
        <v>65</v>
      </c>
      <c r="S39" s="62" t="s">
        <v>65</v>
      </c>
      <c r="T39" s="52" t="s">
        <v>2531</v>
      </c>
      <c r="U39" s="52" t="s">
        <v>61</v>
      </c>
      <c r="V39" s="52" t="s">
        <v>63</v>
      </c>
      <c r="W39" s="62" t="s">
        <v>67</v>
      </c>
      <c r="X39" s="62" t="s">
        <v>65</v>
      </c>
      <c r="Y39" s="63" t="s">
        <v>2532</v>
      </c>
      <c r="Z39" s="50" t="s">
        <v>2533</v>
      </c>
      <c r="AA39" s="52" t="s">
        <v>62</v>
      </c>
      <c r="AB39" s="52" t="s">
        <v>62</v>
      </c>
      <c r="AC39" s="52" t="s">
        <v>61</v>
      </c>
      <c r="AD39" s="52" t="s">
        <v>62</v>
      </c>
      <c r="AE39" s="62" t="s">
        <v>66</v>
      </c>
    </row>
    <row r="40" spans="1:152" s="50" customFormat="1" x14ac:dyDescent="0.25">
      <c r="A40" s="50" t="s">
        <v>2448</v>
      </c>
      <c r="B40" s="50" t="s">
        <v>2222</v>
      </c>
      <c r="C40" s="50">
        <v>2.1</v>
      </c>
      <c r="D40" t="s">
        <v>2464</v>
      </c>
      <c r="E40" t="s">
        <v>2281</v>
      </c>
      <c r="F40" t="s">
        <v>162</v>
      </c>
      <c r="G40"/>
      <c r="H40" s="49" t="s">
        <v>2604</v>
      </c>
      <c r="I40" t="s">
        <v>61</v>
      </c>
      <c r="J40" t="s">
        <v>61</v>
      </c>
      <c r="K40" t="s">
        <v>61</v>
      </c>
      <c r="L40" s="24" t="s">
        <v>65</v>
      </c>
      <c r="M40"/>
      <c r="N40" s="62" t="s">
        <v>65</v>
      </c>
      <c r="O40" s="49" t="s">
        <v>2605</v>
      </c>
      <c r="P40" t="s">
        <v>61</v>
      </c>
      <c r="Q40" s="50" t="s">
        <v>63</v>
      </c>
      <c r="R40" s="62" t="s">
        <v>67</v>
      </c>
      <c r="S40" s="24" t="s">
        <v>65</v>
      </c>
      <c r="T40" s="49" t="s">
        <v>2606</v>
      </c>
      <c r="U40" s="52" t="s">
        <v>63</v>
      </c>
      <c r="V40" t="s">
        <v>61</v>
      </c>
      <c r="W40" s="62" t="s">
        <v>67</v>
      </c>
      <c r="X40" s="62" t="s">
        <v>65</v>
      </c>
      <c r="Y40" s="49" t="s">
        <v>2607</v>
      </c>
      <c r="Z40" s="67" t="s">
        <v>2608</v>
      </c>
      <c r="AA40" s="67" t="s">
        <v>63</v>
      </c>
      <c r="AB40" s="52" t="s">
        <v>62</v>
      </c>
      <c r="AC40" s="52" t="s">
        <v>61</v>
      </c>
      <c r="AD40" s="52" t="s">
        <v>62</v>
      </c>
      <c r="AE40" s="62" t="s">
        <v>66</v>
      </c>
    </row>
    <row r="41" spans="1:152" s="50" customFormat="1" x14ac:dyDescent="0.25">
      <c r="A41" s="50" t="s">
        <v>2448</v>
      </c>
      <c r="B41" s="50" t="s">
        <v>2222</v>
      </c>
      <c r="C41" s="50">
        <v>2.1</v>
      </c>
      <c r="D41" t="s">
        <v>2464</v>
      </c>
      <c r="E41" t="s">
        <v>2281</v>
      </c>
      <c r="F41" t="s">
        <v>154</v>
      </c>
      <c r="G41"/>
      <c r="H41" s="49" t="s">
        <v>2604</v>
      </c>
      <c r="I41" t="s">
        <v>61</v>
      </c>
      <c r="J41" t="s">
        <v>61</v>
      </c>
      <c r="K41" t="s">
        <v>61</v>
      </c>
      <c r="L41" s="24" t="s">
        <v>65</v>
      </c>
      <c r="M41"/>
      <c r="N41" s="62" t="s">
        <v>65</v>
      </c>
      <c r="O41" s="49" t="s">
        <v>2605</v>
      </c>
      <c r="P41" t="s">
        <v>61</v>
      </c>
      <c r="Q41" s="50" t="s">
        <v>63</v>
      </c>
      <c r="R41" s="62" t="s">
        <v>67</v>
      </c>
      <c r="S41" s="24" t="s">
        <v>65</v>
      </c>
      <c r="T41" s="49" t="s">
        <v>2606</v>
      </c>
      <c r="U41" s="52" t="s">
        <v>63</v>
      </c>
      <c r="V41" t="s">
        <v>61</v>
      </c>
      <c r="W41" s="62" t="s">
        <v>67</v>
      </c>
      <c r="X41" s="62" t="s">
        <v>65</v>
      </c>
      <c r="Y41" s="49" t="s">
        <v>2607</v>
      </c>
      <c r="Z41" s="67" t="s">
        <v>2608</v>
      </c>
      <c r="AA41" s="67" t="s">
        <v>63</v>
      </c>
      <c r="AB41" s="52" t="s">
        <v>62</v>
      </c>
      <c r="AC41" s="52" t="s">
        <v>61</v>
      </c>
      <c r="AD41" s="52" t="s">
        <v>62</v>
      </c>
      <c r="AE41" s="62" t="s">
        <v>66</v>
      </c>
    </row>
    <row r="42" spans="1:152" s="50" customFormat="1" x14ac:dyDescent="0.25">
      <c r="A42" s="50" t="s">
        <v>2813</v>
      </c>
      <c r="B42" s="50" t="s">
        <v>2222</v>
      </c>
      <c r="C42" s="50">
        <v>2.1</v>
      </c>
      <c r="D42" t="s">
        <v>2464</v>
      </c>
      <c r="E42" t="s">
        <v>2281</v>
      </c>
      <c r="F42" t="s">
        <v>157</v>
      </c>
      <c r="G42"/>
      <c r="H42" s="49" t="s">
        <v>2612</v>
      </c>
      <c r="I42" t="s">
        <v>63</v>
      </c>
      <c r="J42" t="s">
        <v>61</v>
      </c>
      <c r="K42" t="s">
        <v>63</v>
      </c>
      <c r="L42" s="24" t="s">
        <v>67</v>
      </c>
      <c r="M42"/>
      <c r="N42" s="24" t="s">
        <v>65</v>
      </c>
      <c r="O42" s="49" t="s">
        <v>2610</v>
      </c>
      <c r="P42" t="s">
        <v>63</v>
      </c>
      <c r="Q42" t="s">
        <v>61</v>
      </c>
      <c r="R42" s="24" t="s">
        <v>67</v>
      </c>
      <c r="S42" s="24" t="s">
        <v>65</v>
      </c>
      <c r="T42" s="49" t="s">
        <v>2611</v>
      </c>
      <c r="U42" t="s">
        <v>63</v>
      </c>
      <c r="V42" t="s">
        <v>63</v>
      </c>
      <c r="W42" s="24" t="s">
        <v>67</v>
      </c>
      <c r="X42" s="24" t="s">
        <v>65</v>
      </c>
      <c r="Y42" s="63" t="s">
        <v>2377</v>
      </c>
      <c r="Z42" s="67" t="s">
        <v>2</v>
      </c>
      <c r="AA42" s="67" t="s">
        <v>63</v>
      </c>
      <c r="AB42" t="s">
        <v>63</v>
      </c>
      <c r="AC42" t="s">
        <v>61</v>
      </c>
      <c r="AD42" t="s">
        <v>63</v>
      </c>
      <c r="AE42" s="24" t="s">
        <v>67</v>
      </c>
    </row>
    <row r="43" spans="1:152" x14ac:dyDescent="0.25">
      <c r="A43" s="50" t="s">
        <v>1421</v>
      </c>
      <c r="B43" s="50" t="s">
        <v>2222</v>
      </c>
      <c r="C43" s="50">
        <v>2.2000000000000002</v>
      </c>
      <c r="D43" t="s">
        <v>2273</v>
      </c>
      <c r="E43" t="s">
        <v>2282</v>
      </c>
      <c r="F43" t="s">
        <v>2805</v>
      </c>
      <c r="H43" s="49" t="s">
        <v>2841</v>
      </c>
      <c r="I43" s="49" t="s">
        <v>61</v>
      </c>
      <c r="J43" s="49" t="s">
        <v>61</v>
      </c>
      <c r="K43" s="49" t="s">
        <v>61</v>
      </c>
      <c r="L43" s="24" t="s">
        <v>65</v>
      </c>
      <c r="N43" s="24" t="s">
        <v>65</v>
      </c>
      <c r="O43" s="49" t="s">
        <v>2843</v>
      </c>
      <c r="P43" s="47" t="s">
        <v>61</v>
      </c>
      <c r="Q43" s="68" t="s">
        <v>62</v>
      </c>
      <c r="R43" s="24" t="s">
        <v>67</v>
      </c>
      <c r="S43" s="24" t="s">
        <v>65</v>
      </c>
      <c r="T43" s="68" t="s">
        <v>2809</v>
      </c>
      <c r="U43" s="68" t="s">
        <v>61</v>
      </c>
      <c r="V43" s="68" t="s">
        <v>63</v>
      </c>
      <c r="W43" s="24" t="s">
        <v>67</v>
      </c>
      <c r="X43" s="24" t="s">
        <v>65</v>
      </c>
      <c r="Y43" s="63" t="s">
        <v>2810</v>
      </c>
      <c r="Z43" s="67" t="s">
        <v>63</v>
      </c>
      <c r="AA43" s="67" t="s">
        <v>63</v>
      </c>
      <c r="AB43" s="67" t="s">
        <v>61</v>
      </c>
      <c r="AC43" s="67" t="s">
        <v>61</v>
      </c>
      <c r="AD43" s="67" t="s">
        <v>61</v>
      </c>
      <c r="AE43" s="24" t="s">
        <v>67</v>
      </c>
    </row>
    <row r="44" spans="1:152" x14ac:dyDescent="0.25">
      <c r="A44" s="50" t="s">
        <v>1035</v>
      </c>
      <c r="B44" s="50" t="s">
        <v>2222</v>
      </c>
      <c r="C44" s="50">
        <v>2.2999999999999998</v>
      </c>
      <c r="D44" t="s">
        <v>313</v>
      </c>
      <c r="E44" s="50" t="s">
        <v>2622</v>
      </c>
      <c r="F44" s="50" t="s">
        <v>188</v>
      </c>
      <c r="G44" s="50" t="s">
        <v>2579</v>
      </c>
      <c r="H44" s="55" t="s">
        <v>2911</v>
      </c>
      <c r="I44" s="55" t="s">
        <v>63</v>
      </c>
      <c r="J44" s="55" t="s">
        <v>61</v>
      </c>
      <c r="K44" s="55" t="s">
        <v>63</v>
      </c>
      <c r="L44" s="24" t="s">
        <v>67</v>
      </c>
      <c r="N44" s="24" t="s">
        <v>65</v>
      </c>
      <c r="O44" t="s">
        <v>2706</v>
      </c>
      <c r="P44" s="47" t="s">
        <v>61</v>
      </c>
      <c r="Q44" s="52" t="s">
        <v>61</v>
      </c>
      <c r="R44" s="62" t="s">
        <v>65</v>
      </c>
      <c r="S44" s="24" t="s">
        <v>65</v>
      </c>
      <c r="T44" s="68" t="s">
        <v>2707</v>
      </c>
      <c r="U44" s="68" t="s">
        <v>63</v>
      </c>
      <c r="V44" s="68" t="s">
        <v>63</v>
      </c>
      <c r="W44" s="24" t="s">
        <v>67</v>
      </c>
      <c r="X44" s="24" t="s">
        <v>65</v>
      </c>
      <c r="Y44" s="63" t="s">
        <v>2708</v>
      </c>
      <c r="Z44" s="67" t="s">
        <v>2709</v>
      </c>
      <c r="AA44" s="50" t="s">
        <v>61</v>
      </c>
      <c r="AB44" t="s">
        <v>62</v>
      </c>
      <c r="AC44" t="s">
        <v>61</v>
      </c>
      <c r="AD44" t="s">
        <v>62</v>
      </c>
      <c r="AE44" s="24" t="s">
        <v>66</v>
      </c>
    </row>
    <row r="45" spans="1:152" s="50" customFormat="1" x14ac:dyDescent="0.25">
      <c r="A45" s="50" t="s">
        <v>1037</v>
      </c>
      <c r="B45" s="50" t="s">
        <v>2222</v>
      </c>
      <c r="C45" s="50">
        <v>2.2999999999999998</v>
      </c>
      <c r="D45" t="s">
        <v>313</v>
      </c>
      <c r="E45" t="s">
        <v>2622</v>
      </c>
      <c r="F45" t="s">
        <v>188</v>
      </c>
      <c r="G45" s="50" t="s">
        <v>2579</v>
      </c>
      <c r="H45" s="49" t="s">
        <v>2912</v>
      </c>
      <c r="I45" s="49" t="s">
        <v>63</v>
      </c>
      <c r="J45" s="49" t="s">
        <v>61</v>
      </c>
      <c r="K45" t="s">
        <v>63</v>
      </c>
      <c r="L45" s="24" t="s">
        <v>67</v>
      </c>
      <c r="M45"/>
      <c r="N45" s="24" t="s">
        <v>65</v>
      </c>
      <c r="O45" s="49" t="s">
        <v>2913</v>
      </c>
      <c r="P45" s="47" t="s">
        <v>61</v>
      </c>
      <c r="Q45" t="s">
        <v>63</v>
      </c>
      <c r="R45" s="24" t="s">
        <v>67</v>
      </c>
      <c r="S45" s="24" t="s">
        <v>65</v>
      </c>
      <c r="T45" s="68" t="s">
        <v>2914</v>
      </c>
      <c r="U45" t="s">
        <v>63</v>
      </c>
      <c r="V45" t="s">
        <v>63</v>
      </c>
      <c r="W45" s="24" t="s">
        <v>67</v>
      </c>
      <c r="X45" s="24" t="s">
        <v>65</v>
      </c>
      <c r="Y45" s="63" t="s">
        <v>2916</v>
      </c>
      <c r="Z45" s="67" t="s">
        <v>2915</v>
      </c>
      <c r="AA45" s="67" t="s">
        <v>61</v>
      </c>
      <c r="AB45" t="s">
        <v>61</v>
      </c>
      <c r="AC45" t="s">
        <v>61</v>
      </c>
      <c r="AD45" t="s">
        <v>61</v>
      </c>
      <c r="AE45" s="24" t="s">
        <v>65</v>
      </c>
    </row>
    <row r="46" spans="1:152" x14ac:dyDescent="0.25">
      <c r="A46" s="50" t="s">
        <v>1077</v>
      </c>
      <c r="B46" s="50" t="s">
        <v>2222</v>
      </c>
      <c r="C46" s="50">
        <v>2.2999999999999998</v>
      </c>
      <c r="D46" s="50" t="s">
        <v>294</v>
      </c>
      <c r="E46" s="50" t="s">
        <v>2789</v>
      </c>
      <c r="F46" t="s">
        <v>188</v>
      </c>
      <c r="G46" s="50" t="s">
        <v>2579</v>
      </c>
      <c r="H46" s="55" t="s">
        <v>2585</v>
      </c>
      <c r="I46" s="50" t="s">
        <v>62</v>
      </c>
      <c r="J46" s="50" t="s">
        <v>61</v>
      </c>
      <c r="K46" s="50" t="s">
        <v>61</v>
      </c>
      <c r="L46" s="62" t="s">
        <v>67</v>
      </c>
      <c r="M46" s="50"/>
      <c r="N46" s="62" t="s">
        <v>65</v>
      </c>
      <c r="O46" s="50" t="s">
        <v>2586</v>
      </c>
      <c r="P46" s="50" t="s">
        <v>63</v>
      </c>
      <c r="Q46" s="50" t="s">
        <v>61</v>
      </c>
      <c r="R46" s="62" t="s">
        <v>67</v>
      </c>
      <c r="S46" s="62" t="s">
        <v>65</v>
      </c>
      <c r="T46" s="52" t="s">
        <v>2940</v>
      </c>
      <c r="U46" s="52" t="s">
        <v>63</v>
      </c>
      <c r="V46" s="52" t="s">
        <v>63</v>
      </c>
      <c r="W46" s="62" t="s">
        <v>67</v>
      </c>
      <c r="X46" s="62" t="s">
        <v>66</v>
      </c>
      <c r="Y46" s="63" t="s">
        <v>2588</v>
      </c>
      <c r="Z46" s="52" t="s">
        <v>2587</v>
      </c>
      <c r="AA46" s="50" t="s">
        <v>62</v>
      </c>
      <c r="AB46" s="50" t="s">
        <v>63</v>
      </c>
      <c r="AC46" s="50" t="s">
        <v>63</v>
      </c>
      <c r="AD46" s="50" t="s">
        <v>62</v>
      </c>
      <c r="AE46" s="62" t="s">
        <v>66</v>
      </c>
    </row>
    <row r="47" spans="1:152" x14ac:dyDescent="0.25">
      <c r="A47" s="50" t="s">
        <v>1077</v>
      </c>
      <c r="B47" s="50" t="s">
        <v>2222</v>
      </c>
      <c r="C47" s="50">
        <v>2.2999999999999998</v>
      </c>
      <c r="D47" s="50" t="s">
        <v>2496</v>
      </c>
      <c r="E47" s="50" t="s">
        <v>2789</v>
      </c>
      <c r="F47" t="s">
        <v>188</v>
      </c>
      <c r="G47" s="50" t="s">
        <v>2579</v>
      </c>
      <c r="H47" s="55" t="s">
        <v>2585</v>
      </c>
      <c r="I47" s="50" t="s">
        <v>62</v>
      </c>
      <c r="J47" s="50" t="s">
        <v>61</v>
      </c>
      <c r="K47" s="50" t="s">
        <v>61</v>
      </c>
      <c r="L47" s="62" t="s">
        <v>67</v>
      </c>
      <c r="M47" s="50"/>
      <c r="N47" s="62" t="s">
        <v>65</v>
      </c>
      <c r="O47" s="50" t="s">
        <v>2586</v>
      </c>
      <c r="P47" s="50" t="s">
        <v>63</v>
      </c>
      <c r="Q47" s="50" t="s">
        <v>62</v>
      </c>
      <c r="R47" s="62" t="s">
        <v>67</v>
      </c>
      <c r="S47" s="62" t="s">
        <v>65</v>
      </c>
      <c r="T47" s="52" t="s">
        <v>2940</v>
      </c>
      <c r="U47" s="52" t="s">
        <v>63</v>
      </c>
      <c r="V47" s="52" t="s">
        <v>63</v>
      </c>
      <c r="W47" s="62" t="s">
        <v>67</v>
      </c>
      <c r="X47" s="62" t="s">
        <v>66</v>
      </c>
      <c r="Y47" s="63" t="s">
        <v>2589</v>
      </c>
      <c r="Z47" s="52" t="s">
        <v>2587</v>
      </c>
      <c r="AA47" s="50" t="s">
        <v>62</v>
      </c>
      <c r="AB47" s="50" t="s">
        <v>63</v>
      </c>
      <c r="AC47" s="50" t="s">
        <v>63</v>
      </c>
      <c r="AD47" s="50" t="s">
        <v>62</v>
      </c>
      <c r="AE47" s="62" t="s">
        <v>66</v>
      </c>
    </row>
    <row r="48" spans="1:152" x14ac:dyDescent="0.25">
      <c r="A48" s="50" t="s">
        <v>1081</v>
      </c>
      <c r="B48" s="50" t="s">
        <v>2222</v>
      </c>
      <c r="C48" s="50">
        <v>2.2999999999999998</v>
      </c>
      <c r="D48" s="50" t="s">
        <v>294</v>
      </c>
      <c r="E48" s="50" t="s">
        <v>2622</v>
      </c>
      <c r="F48" t="s">
        <v>188</v>
      </c>
      <c r="G48" s="50" t="s">
        <v>2579</v>
      </c>
      <c r="H48" s="55" t="s">
        <v>2590</v>
      </c>
      <c r="I48" t="s">
        <v>62</v>
      </c>
      <c r="J48" t="s">
        <v>61</v>
      </c>
      <c r="K48" t="s">
        <v>61</v>
      </c>
      <c r="L48" s="24" t="s">
        <v>67</v>
      </c>
      <c r="N48" s="24" t="s">
        <v>65</v>
      </c>
      <c r="O48" s="50" t="s">
        <v>2591</v>
      </c>
      <c r="P48" t="s">
        <v>61</v>
      </c>
      <c r="Q48" s="50" t="s">
        <v>61</v>
      </c>
      <c r="R48" s="62" t="s">
        <v>67</v>
      </c>
      <c r="S48" s="24" t="s">
        <v>65</v>
      </c>
      <c r="T48" s="52" t="s">
        <v>2592</v>
      </c>
      <c r="U48" s="52" t="s">
        <v>63</v>
      </c>
      <c r="V48" s="52" t="s">
        <v>63</v>
      </c>
      <c r="W48" s="24" t="s">
        <v>67</v>
      </c>
      <c r="X48" s="24" t="s">
        <v>65</v>
      </c>
      <c r="Y48" s="63" t="s">
        <v>2594</v>
      </c>
      <c r="Z48" s="52" t="s">
        <v>2593</v>
      </c>
      <c r="AA48" s="50" t="s">
        <v>61</v>
      </c>
      <c r="AB48" s="50" t="s">
        <v>63</v>
      </c>
      <c r="AC48" s="50" t="s">
        <v>63</v>
      </c>
      <c r="AD48" t="s">
        <v>63</v>
      </c>
      <c r="AE48" s="24" t="s">
        <v>67</v>
      </c>
    </row>
    <row r="49" spans="1:31" x14ac:dyDescent="0.25">
      <c r="A49" s="50" t="s">
        <v>1081</v>
      </c>
      <c r="B49" s="50" t="s">
        <v>2222</v>
      </c>
      <c r="C49" s="50">
        <v>2.2999999999999998</v>
      </c>
      <c r="D49" s="50" t="s">
        <v>2496</v>
      </c>
      <c r="E49" s="50" t="s">
        <v>2622</v>
      </c>
      <c r="F49" t="s">
        <v>188</v>
      </c>
      <c r="G49" s="50" t="s">
        <v>2579</v>
      </c>
      <c r="H49" s="55" t="s">
        <v>2590</v>
      </c>
      <c r="I49" t="s">
        <v>62</v>
      </c>
      <c r="J49" t="s">
        <v>61</v>
      </c>
      <c r="K49" t="s">
        <v>61</v>
      </c>
      <c r="L49" s="24" t="s">
        <v>67</v>
      </c>
      <c r="N49" s="24" t="s">
        <v>65</v>
      </c>
      <c r="O49" s="50" t="s">
        <v>2591</v>
      </c>
      <c r="P49" t="s">
        <v>61</v>
      </c>
      <c r="Q49" s="50" t="s">
        <v>62</v>
      </c>
      <c r="R49" s="62" t="s">
        <v>67</v>
      </c>
      <c r="S49" s="24" t="s">
        <v>65</v>
      </c>
      <c r="T49" s="52" t="s">
        <v>2592</v>
      </c>
      <c r="U49" s="52" t="s">
        <v>63</v>
      </c>
      <c r="V49" s="52" t="s">
        <v>63</v>
      </c>
      <c r="W49" s="24" t="s">
        <v>67</v>
      </c>
      <c r="X49" s="24" t="s">
        <v>65</v>
      </c>
      <c r="Y49" s="63" t="s">
        <v>2594</v>
      </c>
      <c r="Z49" s="52" t="s">
        <v>2593</v>
      </c>
      <c r="AA49" s="50" t="s">
        <v>61</v>
      </c>
      <c r="AB49" s="50" t="s">
        <v>63</v>
      </c>
      <c r="AC49" s="50" t="s">
        <v>63</v>
      </c>
      <c r="AD49" t="s">
        <v>63</v>
      </c>
      <c r="AE49" s="24" t="s">
        <v>67</v>
      </c>
    </row>
    <row r="50" spans="1:31" x14ac:dyDescent="0.25">
      <c r="A50" s="50" t="s">
        <v>2575</v>
      </c>
      <c r="B50" s="50" t="s">
        <v>2222</v>
      </c>
      <c r="C50" s="50">
        <v>2.2999999999999998</v>
      </c>
      <c r="D50" t="s">
        <v>2496</v>
      </c>
      <c r="E50" t="s">
        <v>2789</v>
      </c>
      <c r="F50" t="s">
        <v>188</v>
      </c>
      <c r="G50" s="50" t="s">
        <v>2579</v>
      </c>
      <c r="H50" s="49" t="s">
        <v>2790</v>
      </c>
      <c r="I50" s="49" t="s">
        <v>63</v>
      </c>
      <c r="J50" s="49" t="s">
        <v>61</v>
      </c>
      <c r="K50" s="49" t="s">
        <v>63</v>
      </c>
      <c r="L50" s="24" t="s">
        <v>67</v>
      </c>
      <c r="N50" s="24" t="s">
        <v>65</v>
      </c>
      <c r="O50" s="49" t="s">
        <v>2</v>
      </c>
      <c r="P50" s="47" t="s">
        <v>63</v>
      </c>
      <c r="Q50" s="47" t="s">
        <v>62</v>
      </c>
      <c r="R50" s="24" t="s">
        <v>67</v>
      </c>
      <c r="S50" s="24" t="s">
        <v>65</v>
      </c>
      <c r="T50" s="68" t="s">
        <v>2793</v>
      </c>
      <c r="U50" s="68" t="s">
        <v>63</v>
      </c>
      <c r="V50" s="68" t="s">
        <v>63</v>
      </c>
      <c r="W50" s="24" t="s">
        <v>67</v>
      </c>
      <c r="X50" s="24" t="s">
        <v>66</v>
      </c>
      <c r="Y50" s="63" t="s">
        <v>2791</v>
      </c>
      <c r="Z50" s="67" t="s">
        <v>2792</v>
      </c>
      <c r="AA50" t="s">
        <v>61</v>
      </c>
      <c r="AB50" t="s">
        <v>63</v>
      </c>
      <c r="AC50" t="s">
        <v>61</v>
      </c>
      <c r="AD50" t="s">
        <v>62</v>
      </c>
      <c r="AE50" s="24" t="s">
        <v>66</v>
      </c>
    </row>
    <row r="51" spans="1:31" x14ac:dyDescent="0.25">
      <c r="A51" s="50" t="s">
        <v>662</v>
      </c>
      <c r="B51" s="50" t="s">
        <v>2222</v>
      </c>
      <c r="C51" s="50">
        <v>2.1</v>
      </c>
      <c r="D51" t="s">
        <v>189</v>
      </c>
      <c r="E51" t="s">
        <v>314</v>
      </c>
      <c r="F51" t="s">
        <v>182</v>
      </c>
      <c r="H51" s="49" t="s">
        <v>2833</v>
      </c>
      <c r="I51" s="49" t="s">
        <v>61</v>
      </c>
      <c r="J51" s="49" t="s">
        <v>61</v>
      </c>
      <c r="K51" s="49" t="s">
        <v>63</v>
      </c>
      <c r="L51" s="24" t="s">
        <v>67</v>
      </c>
      <c r="N51" s="24" t="s">
        <v>65</v>
      </c>
      <c r="O51" s="49" t="s">
        <v>2856</v>
      </c>
      <c r="P51" s="47" t="s">
        <v>61</v>
      </c>
      <c r="Q51" s="68" t="s">
        <v>62</v>
      </c>
      <c r="R51" s="24" t="s">
        <v>67</v>
      </c>
      <c r="S51" s="24" t="s">
        <v>67</v>
      </c>
      <c r="T51" t="s">
        <v>2857</v>
      </c>
      <c r="U51" s="68" t="s">
        <v>61</v>
      </c>
      <c r="V51" s="68" t="s">
        <v>61</v>
      </c>
      <c r="W51" s="24" t="s">
        <v>65</v>
      </c>
      <c r="X51" s="24" t="s">
        <v>65</v>
      </c>
      <c r="Y51" t="s">
        <v>2858</v>
      </c>
      <c r="Z51" s="67" t="s">
        <v>2859</v>
      </c>
      <c r="AA51" s="67" t="s">
        <v>62</v>
      </c>
      <c r="AB51" s="67" t="s">
        <v>62</v>
      </c>
      <c r="AC51" s="67" t="s">
        <v>61</v>
      </c>
      <c r="AD51" s="67" t="s">
        <v>62</v>
      </c>
      <c r="AE51" s="24" t="s">
        <v>66</v>
      </c>
    </row>
    <row r="52" spans="1:31" x14ac:dyDescent="0.25">
      <c r="A52" s="50" t="s">
        <v>662</v>
      </c>
      <c r="B52" s="50" t="s">
        <v>2222</v>
      </c>
      <c r="C52" s="50">
        <v>2.1</v>
      </c>
      <c r="D52" t="s">
        <v>189</v>
      </c>
      <c r="E52" t="s">
        <v>314</v>
      </c>
      <c r="F52" t="s">
        <v>2224</v>
      </c>
      <c r="H52" s="49" t="s">
        <v>2833</v>
      </c>
      <c r="I52" s="49" t="s">
        <v>61</v>
      </c>
      <c r="J52" s="49" t="s">
        <v>61</v>
      </c>
      <c r="K52" s="49" t="s">
        <v>63</v>
      </c>
      <c r="L52" s="24" t="s">
        <v>67</v>
      </c>
      <c r="N52" s="24" t="s">
        <v>65</v>
      </c>
      <c r="O52" s="49" t="s">
        <v>2860</v>
      </c>
      <c r="P52" s="47" t="s">
        <v>61</v>
      </c>
      <c r="Q52" s="68" t="s">
        <v>62</v>
      </c>
      <c r="R52" s="24" t="s">
        <v>67</v>
      </c>
      <c r="S52" s="24" t="s">
        <v>67</v>
      </c>
      <c r="T52" t="s">
        <v>2857</v>
      </c>
      <c r="U52" s="68" t="s">
        <v>61</v>
      </c>
      <c r="V52" s="68" t="s">
        <v>61</v>
      </c>
      <c r="W52" s="24" t="s">
        <v>65</v>
      </c>
      <c r="X52" s="24" t="s">
        <v>65</v>
      </c>
      <c r="Y52" t="s">
        <v>2858</v>
      </c>
      <c r="Z52" s="67" t="s">
        <v>2859</v>
      </c>
      <c r="AA52" s="67" t="s">
        <v>62</v>
      </c>
      <c r="AB52" s="67" t="s">
        <v>62</v>
      </c>
      <c r="AC52" s="67" t="s">
        <v>61</v>
      </c>
      <c r="AD52" s="67" t="s">
        <v>62</v>
      </c>
      <c r="AE52" s="24" t="s">
        <v>66</v>
      </c>
    </row>
    <row r="53" spans="1:31" x14ac:dyDescent="0.25">
      <c r="A53" s="54" t="s">
        <v>663</v>
      </c>
      <c r="B53" s="50" t="s">
        <v>2222</v>
      </c>
      <c r="C53" s="50">
        <v>2.1</v>
      </c>
      <c r="D53" t="s">
        <v>189</v>
      </c>
      <c r="F53" t="s">
        <v>182</v>
      </c>
      <c r="H53" s="49" t="s">
        <v>2863</v>
      </c>
      <c r="I53" s="49" t="s">
        <v>61</v>
      </c>
      <c r="J53" s="49" t="s">
        <v>61</v>
      </c>
      <c r="K53" s="49" t="s">
        <v>63</v>
      </c>
      <c r="L53" s="24" t="s">
        <v>67</v>
      </c>
      <c r="N53" s="24" t="s">
        <v>65</v>
      </c>
      <c r="O53" s="49" t="s">
        <v>2856</v>
      </c>
      <c r="P53" s="47" t="s">
        <v>61</v>
      </c>
      <c r="Q53" s="68" t="s">
        <v>61</v>
      </c>
      <c r="R53" s="24" t="s">
        <v>65</v>
      </c>
      <c r="S53" s="24" t="s">
        <v>67</v>
      </c>
      <c r="T53" t="s">
        <v>2857</v>
      </c>
      <c r="U53" s="68" t="s">
        <v>61</v>
      </c>
      <c r="V53" s="68" t="s">
        <v>61</v>
      </c>
      <c r="W53" s="24" t="s">
        <v>65</v>
      </c>
      <c r="X53" s="24" t="s">
        <v>65</v>
      </c>
      <c r="Y53" t="s">
        <v>2858</v>
      </c>
      <c r="Z53" s="67" t="s">
        <v>2859</v>
      </c>
      <c r="AA53" s="67" t="s">
        <v>62</v>
      </c>
      <c r="AB53" s="67" t="s">
        <v>62</v>
      </c>
      <c r="AC53" s="67" t="s">
        <v>61</v>
      </c>
      <c r="AD53" s="67" t="s">
        <v>62</v>
      </c>
      <c r="AE53" s="24" t="s">
        <v>66</v>
      </c>
    </row>
    <row r="54" spans="1:31" x14ac:dyDescent="0.25">
      <c r="A54" s="54" t="s">
        <v>663</v>
      </c>
      <c r="B54" s="50" t="s">
        <v>2222</v>
      </c>
      <c r="C54" s="50">
        <v>2.1</v>
      </c>
      <c r="D54" t="s">
        <v>189</v>
      </c>
      <c r="F54" t="s">
        <v>2224</v>
      </c>
      <c r="H54" s="49" t="s">
        <v>2863</v>
      </c>
      <c r="I54" s="49" t="s">
        <v>61</v>
      </c>
      <c r="J54" s="49" t="s">
        <v>61</v>
      </c>
      <c r="K54" s="49" t="s">
        <v>63</v>
      </c>
      <c r="L54" s="24" t="s">
        <v>67</v>
      </c>
      <c r="N54" s="24" t="s">
        <v>65</v>
      </c>
      <c r="O54" s="49" t="s">
        <v>2860</v>
      </c>
      <c r="P54" s="47" t="s">
        <v>61</v>
      </c>
      <c r="Q54" s="68" t="s">
        <v>61</v>
      </c>
      <c r="R54" s="24" t="s">
        <v>65</v>
      </c>
      <c r="S54" s="24" t="s">
        <v>67</v>
      </c>
      <c r="T54" t="s">
        <v>2857</v>
      </c>
      <c r="U54" s="68" t="s">
        <v>61</v>
      </c>
      <c r="V54" s="68" t="s">
        <v>61</v>
      </c>
      <c r="W54" s="24" t="s">
        <v>65</v>
      </c>
      <c r="X54" s="24" t="s">
        <v>65</v>
      </c>
      <c r="Y54" t="s">
        <v>2858</v>
      </c>
      <c r="Z54" s="67" t="s">
        <v>2859</v>
      </c>
      <c r="AA54" s="67" t="s">
        <v>62</v>
      </c>
      <c r="AB54" s="67" t="s">
        <v>62</v>
      </c>
      <c r="AC54" s="67" t="s">
        <v>61</v>
      </c>
      <c r="AD54" s="67" t="s">
        <v>62</v>
      </c>
      <c r="AE54" s="24" t="s">
        <v>66</v>
      </c>
    </row>
    <row r="55" spans="1:31" x14ac:dyDescent="0.25">
      <c r="A55" s="50" t="s">
        <v>2920</v>
      </c>
      <c r="B55" s="50" t="s">
        <v>2222</v>
      </c>
      <c r="C55" s="50">
        <v>2.2999999999999998</v>
      </c>
      <c r="D55" t="s">
        <v>2477</v>
      </c>
      <c r="E55" t="s">
        <v>2622</v>
      </c>
      <c r="F55" t="s">
        <v>188</v>
      </c>
      <c r="G55" s="50" t="s">
        <v>2623</v>
      </c>
      <c r="H55" s="55" t="s">
        <v>2921</v>
      </c>
      <c r="I55" s="55" t="s">
        <v>61</v>
      </c>
      <c r="J55" s="49" t="s">
        <v>61</v>
      </c>
      <c r="K55" s="49" t="s">
        <v>61</v>
      </c>
      <c r="L55" s="24" t="s">
        <v>65</v>
      </c>
      <c r="N55" s="24" t="s">
        <v>65</v>
      </c>
      <c r="O55" s="49" t="s">
        <v>2922</v>
      </c>
      <c r="P55" s="47" t="s">
        <v>61</v>
      </c>
      <c r="Q55" t="s">
        <v>62</v>
      </c>
      <c r="R55" s="24" t="s">
        <v>67</v>
      </c>
      <c r="S55" s="24" t="s">
        <v>66</v>
      </c>
      <c r="T55" s="68" t="s">
        <v>2924</v>
      </c>
      <c r="U55" s="68" t="s">
        <v>61</v>
      </c>
      <c r="V55" s="68" t="s">
        <v>61</v>
      </c>
      <c r="W55" s="24" t="s">
        <v>65</v>
      </c>
      <c r="X55" s="24" t="s">
        <v>65</v>
      </c>
      <c r="Y55" s="63" t="s">
        <v>2925</v>
      </c>
      <c r="Z55" s="67" t="s">
        <v>2926</v>
      </c>
      <c r="AA55" s="67" t="s">
        <v>61</v>
      </c>
      <c r="AB55" t="s">
        <v>61</v>
      </c>
      <c r="AC55" t="s">
        <v>61</v>
      </c>
      <c r="AD55" t="s">
        <v>61</v>
      </c>
      <c r="AE55" s="24" t="s">
        <v>65</v>
      </c>
    </row>
    <row r="56" spans="1:31" x14ac:dyDescent="0.25">
      <c r="A56" s="50" t="s">
        <v>2920</v>
      </c>
      <c r="B56" s="50" t="s">
        <v>2222</v>
      </c>
      <c r="C56" s="50">
        <v>2.2999999999999998</v>
      </c>
      <c r="D56" t="s">
        <v>2308</v>
      </c>
      <c r="E56" t="s">
        <v>2622</v>
      </c>
      <c r="F56" t="s">
        <v>188</v>
      </c>
      <c r="G56" s="50" t="s">
        <v>2623</v>
      </c>
      <c r="H56" s="55" t="s">
        <v>2921</v>
      </c>
      <c r="I56" s="55" t="s">
        <v>61</v>
      </c>
      <c r="J56" s="49" t="s">
        <v>61</v>
      </c>
      <c r="K56" s="49" t="s">
        <v>61</v>
      </c>
      <c r="L56" s="24" t="s">
        <v>65</v>
      </c>
      <c r="N56" s="24" t="s">
        <v>65</v>
      </c>
      <c r="O56" s="49" t="s">
        <v>2923</v>
      </c>
      <c r="P56" s="47" t="s">
        <v>61</v>
      </c>
      <c r="Q56" t="s">
        <v>62</v>
      </c>
      <c r="R56" s="24" t="s">
        <v>67</v>
      </c>
      <c r="S56" s="24" t="s">
        <v>65</v>
      </c>
      <c r="T56" s="68" t="s">
        <v>2924</v>
      </c>
      <c r="U56" s="68" t="s">
        <v>61</v>
      </c>
      <c r="V56" s="68" t="s">
        <v>61</v>
      </c>
      <c r="W56" s="24" t="s">
        <v>65</v>
      </c>
      <c r="X56" s="24" t="s">
        <v>65</v>
      </c>
      <c r="Y56" s="63" t="s">
        <v>2925</v>
      </c>
      <c r="Z56" s="67" t="s">
        <v>2926</v>
      </c>
      <c r="AA56" s="67" t="s">
        <v>61</v>
      </c>
      <c r="AB56" t="s">
        <v>61</v>
      </c>
      <c r="AC56" t="s">
        <v>61</v>
      </c>
      <c r="AD56" t="s">
        <v>61</v>
      </c>
      <c r="AE56" s="24" t="s">
        <v>65</v>
      </c>
    </row>
    <row r="57" spans="1:31" x14ac:dyDescent="0.25">
      <c r="A57" s="50" t="s">
        <v>2920</v>
      </c>
      <c r="B57" s="50" t="s">
        <v>2222</v>
      </c>
      <c r="C57" s="50">
        <v>2.2999999999999998</v>
      </c>
      <c r="D57" t="s">
        <v>2310</v>
      </c>
      <c r="E57" t="s">
        <v>2622</v>
      </c>
      <c r="F57" t="s">
        <v>188</v>
      </c>
      <c r="G57" s="50" t="s">
        <v>2623</v>
      </c>
      <c r="H57" s="55" t="s">
        <v>2921</v>
      </c>
      <c r="I57" s="55" t="s">
        <v>61</v>
      </c>
      <c r="J57" s="49" t="s">
        <v>61</v>
      </c>
      <c r="K57" s="49" t="s">
        <v>61</v>
      </c>
      <c r="L57" s="24" t="s">
        <v>65</v>
      </c>
      <c r="N57" s="24" t="s">
        <v>65</v>
      </c>
      <c r="O57" s="49" t="s">
        <v>2923</v>
      </c>
      <c r="P57" s="47" t="s">
        <v>61</v>
      </c>
      <c r="Q57" t="s">
        <v>62</v>
      </c>
      <c r="R57" s="24" t="s">
        <v>67</v>
      </c>
      <c r="S57" s="24" t="s">
        <v>65</v>
      </c>
      <c r="T57" s="68" t="s">
        <v>2924</v>
      </c>
      <c r="U57" s="68" t="s">
        <v>61</v>
      </c>
      <c r="V57" s="68" t="s">
        <v>61</v>
      </c>
      <c r="W57" s="24" t="s">
        <v>65</v>
      </c>
      <c r="X57" s="24" t="s">
        <v>65</v>
      </c>
      <c r="Y57" s="63" t="s">
        <v>2925</v>
      </c>
      <c r="Z57" s="67" t="s">
        <v>2926</v>
      </c>
      <c r="AA57" s="67" t="s">
        <v>61</v>
      </c>
      <c r="AB57" t="s">
        <v>61</v>
      </c>
      <c r="AC57" t="s">
        <v>61</v>
      </c>
      <c r="AD57" t="s">
        <v>61</v>
      </c>
      <c r="AE57" s="24" t="s">
        <v>65</v>
      </c>
    </row>
    <row r="58" spans="1:31" x14ac:dyDescent="0.25">
      <c r="A58" s="50" t="s">
        <v>2635</v>
      </c>
      <c r="B58" s="50" t="s">
        <v>2222</v>
      </c>
      <c r="C58" s="50">
        <v>2.2999999999999998</v>
      </c>
      <c r="D58" s="50" t="s">
        <v>2308</v>
      </c>
      <c r="E58" s="50" t="s">
        <v>2622</v>
      </c>
      <c r="F58" s="50" t="s">
        <v>188</v>
      </c>
      <c r="G58" s="50" t="s">
        <v>2634</v>
      </c>
      <c r="H58" s="55" t="s">
        <v>2837</v>
      </c>
      <c r="I58" s="50" t="s">
        <v>61</v>
      </c>
      <c r="J58" s="50" t="s">
        <v>61</v>
      </c>
      <c r="K58" s="50" t="s">
        <v>61</v>
      </c>
      <c r="L58" s="62" t="s">
        <v>65</v>
      </c>
      <c r="M58" s="50"/>
      <c r="N58" s="62" t="s">
        <v>65</v>
      </c>
      <c r="O58" s="55" t="s">
        <v>2846</v>
      </c>
      <c r="P58" s="50" t="s">
        <v>61</v>
      </c>
      <c r="Q58" s="50" t="s">
        <v>62</v>
      </c>
      <c r="R58" s="62" t="s">
        <v>67</v>
      </c>
      <c r="S58" s="62" t="s">
        <v>65</v>
      </c>
      <c r="T58" s="55" t="s">
        <v>2637</v>
      </c>
      <c r="U58" s="50" t="s">
        <v>61</v>
      </c>
      <c r="V58" s="50" t="s">
        <v>63</v>
      </c>
      <c r="W58" s="62" t="s">
        <v>67</v>
      </c>
      <c r="X58" s="62" t="s">
        <v>65</v>
      </c>
      <c r="Y58" s="63" t="s">
        <v>2638</v>
      </c>
      <c r="Z58" s="67" t="s">
        <v>2639</v>
      </c>
      <c r="AA58" s="50" t="s">
        <v>61</v>
      </c>
      <c r="AB58" s="50" t="s">
        <v>63</v>
      </c>
      <c r="AC58" s="50" t="s">
        <v>61</v>
      </c>
      <c r="AD58" s="50" t="s">
        <v>62</v>
      </c>
      <c r="AE58" s="62" t="s">
        <v>67</v>
      </c>
    </row>
    <row r="59" spans="1:31" x14ac:dyDescent="0.25">
      <c r="A59" s="54" t="s">
        <v>2102</v>
      </c>
      <c r="B59" s="50" t="s">
        <v>2222</v>
      </c>
      <c r="C59" s="50">
        <v>2.2999999999999998</v>
      </c>
      <c r="D59" t="s">
        <v>2484</v>
      </c>
      <c r="F59" t="s">
        <v>2819</v>
      </c>
      <c r="G59" s="50" t="s">
        <v>2596</v>
      </c>
      <c r="H59" s="55" t="s">
        <v>2598</v>
      </c>
      <c r="I59" t="s">
        <v>63</v>
      </c>
      <c r="J59" t="s">
        <v>61</v>
      </c>
      <c r="K59" t="s">
        <v>63</v>
      </c>
      <c r="L59" s="24" t="s">
        <v>67</v>
      </c>
      <c r="N59" s="24" t="s">
        <v>65</v>
      </c>
      <c r="O59" s="49" t="s">
        <v>2599</v>
      </c>
      <c r="P59" t="s">
        <v>61</v>
      </c>
      <c r="Q59" s="50" t="s">
        <v>61</v>
      </c>
      <c r="R59" s="62" t="s">
        <v>65</v>
      </c>
      <c r="S59" s="24" t="s">
        <v>65</v>
      </c>
      <c r="T59" s="52" t="s">
        <v>2600</v>
      </c>
      <c r="U59" s="52" t="s">
        <v>63</v>
      </c>
      <c r="V59" s="52" t="s">
        <v>63</v>
      </c>
      <c r="W59" s="24" t="s">
        <v>67</v>
      </c>
      <c r="X59" s="24" t="s">
        <v>65</v>
      </c>
      <c r="Y59" s="63" t="s">
        <v>2377</v>
      </c>
      <c r="Z59" s="52" t="s">
        <v>2601</v>
      </c>
      <c r="AA59" s="50" t="s">
        <v>62</v>
      </c>
      <c r="AB59" s="50" t="s">
        <v>63</v>
      </c>
      <c r="AC59" s="54" t="s">
        <v>63</v>
      </c>
      <c r="AD59" t="s">
        <v>63</v>
      </c>
      <c r="AE59" s="24" t="s">
        <v>66</v>
      </c>
    </row>
    <row r="60" spans="1:31" x14ac:dyDescent="0.25">
      <c r="A60" s="50" t="s">
        <v>681</v>
      </c>
      <c r="B60" s="50" t="s">
        <v>2222</v>
      </c>
      <c r="C60" s="50">
        <v>2.1</v>
      </c>
      <c r="D60" s="50" t="s">
        <v>180</v>
      </c>
      <c r="E60" s="50" t="s">
        <v>314</v>
      </c>
      <c r="F60" s="50" t="s">
        <v>2224</v>
      </c>
      <c r="G60" s="50"/>
      <c r="H60" s="50" t="s">
        <v>2505</v>
      </c>
      <c r="I60" s="50" t="s">
        <v>63</v>
      </c>
      <c r="J60" s="50" t="s">
        <v>61</v>
      </c>
      <c r="K60" s="50" t="s">
        <v>61</v>
      </c>
      <c r="L60" s="62" t="s">
        <v>67</v>
      </c>
      <c r="M60" s="50"/>
      <c r="N60" s="62" t="s">
        <v>65</v>
      </c>
      <c r="O60" s="55" t="s">
        <v>2506</v>
      </c>
      <c r="P60" s="52" t="s">
        <v>61</v>
      </c>
      <c r="Q60" s="50" t="s">
        <v>63</v>
      </c>
      <c r="R60" s="62" t="s">
        <v>67</v>
      </c>
      <c r="S60" s="62" t="s">
        <v>65</v>
      </c>
      <c r="T60" s="52" t="s">
        <v>2545</v>
      </c>
      <c r="U60" s="52" t="s">
        <v>61</v>
      </c>
      <c r="V60" s="52" t="s">
        <v>61</v>
      </c>
      <c r="W60" s="62" t="s">
        <v>65</v>
      </c>
      <c r="X60" s="62" t="s">
        <v>65</v>
      </c>
      <c r="Y60" s="63" t="s">
        <v>2507</v>
      </c>
      <c r="Z60" s="50" t="s">
        <v>2508</v>
      </c>
      <c r="AA60" s="52" t="s">
        <v>61</v>
      </c>
      <c r="AB60" s="50" t="s">
        <v>62</v>
      </c>
      <c r="AC60" s="50" t="s">
        <v>61</v>
      </c>
      <c r="AD60" s="50" t="s">
        <v>62</v>
      </c>
      <c r="AE60" s="62" t="s">
        <v>66</v>
      </c>
    </row>
    <row r="61" spans="1:31" x14ac:dyDescent="0.25">
      <c r="A61" s="50" t="s">
        <v>680</v>
      </c>
      <c r="B61" s="50" t="s">
        <v>2222</v>
      </c>
      <c r="C61" s="50">
        <v>2.1</v>
      </c>
      <c r="D61" s="50" t="s">
        <v>180</v>
      </c>
      <c r="E61" s="50" t="s">
        <v>314</v>
      </c>
      <c r="F61" s="50" t="s">
        <v>2224</v>
      </c>
      <c r="G61" s="50"/>
      <c r="H61" s="50" t="s">
        <v>2542</v>
      </c>
      <c r="I61" s="50" t="s">
        <v>63</v>
      </c>
      <c r="J61" s="50" t="s">
        <v>61</v>
      </c>
      <c r="K61" s="50" t="s">
        <v>61</v>
      </c>
      <c r="L61" s="62" t="s">
        <v>67</v>
      </c>
      <c r="M61" s="50"/>
      <c r="N61" s="62" t="s">
        <v>65</v>
      </c>
      <c r="O61" s="50" t="s">
        <v>2543</v>
      </c>
      <c r="P61" s="52" t="s">
        <v>61</v>
      </c>
      <c r="Q61" s="50" t="s">
        <v>63</v>
      </c>
      <c r="R61" s="62" t="s">
        <v>67</v>
      </c>
      <c r="S61" s="62" t="s">
        <v>65</v>
      </c>
      <c r="T61" s="52" t="s">
        <v>2544</v>
      </c>
      <c r="U61" s="52" t="s">
        <v>61</v>
      </c>
      <c r="V61" s="52" t="s">
        <v>61</v>
      </c>
      <c r="W61" s="62" t="s">
        <v>65</v>
      </c>
      <c r="X61" s="62" t="s">
        <v>65</v>
      </c>
      <c r="Y61" s="63" t="s">
        <v>2546</v>
      </c>
      <c r="Z61" s="50" t="s">
        <v>2547</v>
      </c>
      <c r="AA61" s="52" t="s">
        <v>61</v>
      </c>
      <c r="AB61" s="52" t="s">
        <v>62</v>
      </c>
      <c r="AC61" s="52" t="s">
        <v>61</v>
      </c>
      <c r="AD61" s="52" t="s">
        <v>62</v>
      </c>
      <c r="AE61" s="62" t="s">
        <v>66</v>
      </c>
    </row>
    <row r="62" spans="1:31" x14ac:dyDescent="0.25">
      <c r="A62" s="50" t="s">
        <v>2553</v>
      </c>
      <c r="B62" s="50" t="s">
        <v>2222</v>
      </c>
      <c r="C62" s="50">
        <v>2.1</v>
      </c>
      <c r="D62" t="s">
        <v>241</v>
      </c>
      <c r="E62" t="s">
        <v>2247</v>
      </c>
      <c r="F62" s="50" t="s">
        <v>2224</v>
      </c>
      <c r="G62" s="50"/>
      <c r="H62" s="55" t="s">
        <v>2557</v>
      </c>
      <c r="I62" t="s">
        <v>61</v>
      </c>
      <c r="J62" t="s">
        <v>61</v>
      </c>
      <c r="K62" t="s">
        <v>61</v>
      </c>
      <c r="L62" s="24" t="s">
        <v>65</v>
      </c>
      <c r="N62" s="24" t="s">
        <v>65</v>
      </c>
      <c r="O62" s="50" t="s">
        <v>2558</v>
      </c>
      <c r="P62" t="s">
        <v>63</v>
      </c>
      <c r="Q62" t="s">
        <v>62</v>
      </c>
      <c r="R62" s="24" t="s">
        <v>66</v>
      </c>
      <c r="S62" s="24" t="s">
        <v>67</v>
      </c>
      <c r="T62" s="52" t="s">
        <v>2559</v>
      </c>
      <c r="U62" t="s">
        <v>61</v>
      </c>
      <c r="V62" t="s">
        <v>63</v>
      </c>
      <c r="W62" s="24" t="s">
        <v>67</v>
      </c>
      <c r="X62" s="24" t="s">
        <v>65</v>
      </c>
      <c r="Y62" t="s">
        <v>2560</v>
      </c>
      <c r="Z62" s="50" t="s">
        <v>2561</v>
      </c>
      <c r="AA62" s="50" t="s">
        <v>61</v>
      </c>
      <c r="AB62" s="50" t="s">
        <v>62</v>
      </c>
      <c r="AC62" s="50" t="s">
        <v>61</v>
      </c>
      <c r="AD62" s="50" t="s">
        <v>62</v>
      </c>
      <c r="AE62" s="24" t="s">
        <v>67</v>
      </c>
    </row>
    <row r="63" spans="1:31" x14ac:dyDescent="0.25">
      <c r="A63" s="50" t="s">
        <v>2554</v>
      </c>
      <c r="B63" s="50" t="s">
        <v>2222</v>
      </c>
      <c r="C63" s="50">
        <v>2.1</v>
      </c>
      <c r="D63" t="s">
        <v>241</v>
      </c>
      <c r="E63" t="s">
        <v>2247</v>
      </c>
      <c r="F63" s="50" t="s">
        <v>2224</v>
      </c>
      <c r="G63" s="50"/>
      <c r="H63" s="55" t="s">
        <v>2562</v>
      </c>
      <c r="I63" t="s">
        <v>63</v>
      </c>
      <c r="J63" t="s">
        <v>61</v>
      </c>
      <c r="K63" t="s">
        <v>63</v>
      </c>
      <c r="L63" s="24" t="s">
        <v>67</v>
      </c>
      <c r="N63" s="24" t="s">
        <v>65</v>
      </c>
      <c r="O63" s="50" t="s">
        <v>2</v>
      </c>
      <c r="P63" t="s">
        <v>63</v>
      </c>
      <c r="Q63" t="s">
        <v>61</v>
      </c>
      <c r="R63" s="24" t="s">
        <v>67</v>
      </c>
      <c r="S63" s="24" t="s">
        <v>67</v>
      </c>
      <c r="T63" s="52" t="s">
        <v>2559</v>
      </c>
      <c r="U63" s="52" t="s">
        <v>61</v>
      </c>
      <c r="V63" s="52" t="s">
        <v>63</v>
      </c>
      <c r="W63" s="24" t="s">
        <v>67</v>
      </c>
      <c r="X63" s="24" t="s">
        <v>65</v>
      </c>
      <c r="Y63" s="52" t="s">
        <v>2563</v>
      </c>
      <c r="Z63" s="50" t="s">
        <v>2561</v>
      </c>
      <c r="AA63" s="50" t="s">
        <v>61</v>
      </c>
      <c r="AB63" s="50" t="s">
        <v>63</v>
      </c>
      <c r="AC63" s="50" t="s">
        <v>61</v>
      </c>
      <c r="AD63" s="50" t="s">
        <v>63</v>
      </c>
      <c r="AE63" s="24" t="s">
        <v>67</v>
      </c>
    </row>
    <row r="64" spans="1:31" x14ac:dyDescent="0.25">
      <c r="A64" s="50" t="s">
        <v>2118</v>
      </c>
      <c r="B64" s="50" t="s">
        <v>2222</v>
      </c>
      <c r="C64" s="50">
        <v>2.2999999999999998</v>
      </c>
      <c r="D64" t="s">
        <v>170</v>
      </c>
      <c r="E64" t="s">
        <v>2602</v>
      </c>
      <c r="F64" t="s">
        <v>2819</v>
      </c>
      <c r="G64" s="50" t="s">
        <v>2596</v>
      </c>
      <c r="H64" s="49" t="s">
        <v>2842</v>
      </c>
      <c r="I64" s="49" t="s">
        <v>61</v>
      </c>
      <c r="J64" s="49" t="s">
        <v>61</v>
      </c>
      <c r="K64" s="49" t="s">
        <v>61</v>
      </c>
      <c r="L64" s="24" t="s">
        <v>65</v>
      </c>
      <c r="N64" s="24" t="s">
        <v>65</v>
      </c>
      <c r="O64" s="49" t="s">
        <v>2827</v>
      </c>
      <c r="P64" s="47" t="s">
        <v>61</v>
      </c>
      <c r="Q64" s="68" t="s">
        <v>61</v>
      </c>
      <c r="R64" s="24" t="s">
        <v>65</v>
      </c>
      <c r="S64" s="24" t="s">
        <v>65</v>
      </c>
      <c r="T64" s="49" t="s">
        <v>2854</v>
      </c>
      <c r="U64" s="68" t="s">
        <v>61</v>
      </c>
      <c r="V64" s="68" t="s">
        <v>63</v>
      </c>
      <c r="W64" s="24" t="s">
        <v>67</v>
      </c>
      <c r="X64" s="24" t="s">
        <v>65</v>
      </c>
      <c r="Y64" t="s">
        <v>2828</v>
      </c>
      <c r="Z64" s="67" t="s">
        <v>2829</v>
      </c>
      <c r="AA64" s="67" t="s">
        <v>61</v>
      </c>
      <c r="AB64" s="67" t="s">
        <v>62</v>
      </c>
      <c r="AC64" s="67" t="s">
        <v>61</v>
      </c>
      <c r="AD64" s="67" t="s">
        <v>62</v>
      </c>
      <c r="AE64" s="24" t="s">
        <v>66</v>
      </c>
    </row>
    <row r="65" spans="1:31" x14ac:dyDescent="0.25">
      <c r="A65" s="50" t="s">
        <v>2211</v>
      </c>
      <c r="B65" s="50" t="s">
        <v>2222</v>
      </c>
      <c r="C65" s="50">
        <v>2.2999999999999998</v>
      </c>
      <c r="D65" t="s">
        <v>302</v>
      </c>
      <c r="E65" s="50" t="s">
        <v>2622</v>
      </c>
      <c r="F65" s="50" t="s">
        <v>188</v>
      </c>
      <c r="G65" s="50" t="s">
        <v>2642</v>
      </c>
      <c r="H65" s="55" t="s">
        <v>2838</v>
      </c>
      <c r="I65" t="s">
        <v>63</v>
      </c>
      <c r="J65" t="s">
        <v>61</v>
      </c>
      <c r="K65" t="s">
        <v>61</v>
      </c>
      <c r="L65" s="24" t="s">
        <v>67</v>
      </c>
      <c r="M65" t="s">
        <v>2658</v>
      </c>
      <c r="N65" s="62" t="s">
        <v>67</v>
      </c>
      <c r="O65" s="55" t="s">
        <v>2660</v>
      </c>
      <c r="P65" s="50" t="s">
        <v>61</v>
      </c>
      <c r="Q65" s="50" t="s">
        <v>62</v>
      </c>
      <c r="R65" s="62" t="s">
        <v>67</v>
      </c>
      <c r="S65" s="24" t="s">
        <v>67</v>
      </c>
      <c r="T65" s="49" t="s">
        <v>2661</v>
      </c>
      <c r="U65" s="50" t="s">
        <v>61</v>
      </c>
      <c r="V65" t="s">
        <v>61</v>
      </c>
      <c r="W65" s="24" t="s">
        <v>65</v>
      </c>
      <c r="X65" s="62" t="s">
        <v>65</v>
      </c>
      <c r="Y65" s="63" t="s">
        <v>2663</v>
      </c>
      <c r="Z65" s="67" t="s">
        <v>2662</v>
      </c>
      <c r="AA65" s="50" t="s">
        <v>61</v>
      </c>
      <c r="AB65" t="s">
        <v>62</v>
      </c>
      <c r="AC65" s="50" t="s">
        <v>61</v>
      </c>
      <c r="AD65" s="50" t="s">
        <v>62</v>
      </c>
      <c r="AE65" s="62" t="s">
        <v>66</v>
      </c>
    </row>
    <row r="66" spans="1:31" x14ac:dyDescent="0.25">
      <c r="A66" s="50" t="s">
        <v>2211</v>
      </c>
      <c r="B66" s="50" t="s">
        <v>2222</v>
      </c>
      <c r="C66" s="50">
        <v>2.2999999999999998</v>
      </c>
      <c r="D66" t="s">
        <v>2468</v>
      </c>
      <c r="E66" s="50" t="s">
        <v>2622</v>
      </c>
      <c r="F66" s="50" t="s">
        <v>188</v>
      </c>
      <c r="G66" s="50" t="s">
        <v>2642</v>
      </c>
      <c r="H66" s="55" t="s">
        <v>2838</v>
      </c>
      <c r="I66" t="s">
        <v>63</v>
      </c>
      <c r="J66" t="s">
        <v>61</v>
      </c>
      <c r="K66" t="s">
        <v>61</v>
      </c>
      <c r="L66" s="24" t="s">
        <v>67</v>
      </c>
      <c r="M66" t="s">
        <v>2658</v>
      </c>
      <c r="N66" s="62" t="s">
        <v>67</v>
      </c>
      <c r="O66" s="49" t="s">
        <v>2659</v>
      </c>
      <c r="P66" s="50" t="s">
        <v>61</v>
      </c>
      <c r="Q66" s="50" t="s">
        <v>61</v>
      </c>
      <c r="R66" s="62" t="s">
        <v>65</v>
      </c>
      <c r="S66" s="24" t="s">
        <v>65</v>
      </c>
      <c r="T66" s="49" t="s">
        <v>2661</v>
      </c>
      <c r="U66" s="50" t="s">
        <v>61</v>
      </c>
      <c r="V66" t="s">
        <v>61</v>
      </c>
      <c r="W66" s="24" t="s">
        <v>65</v>
      </c>
      <c r="X66" s="62" t="s">
        <v>65</v>
      </c>
      <c r="Y66" s="63" t="s">
        <v>2663</v>
      </c>
      <c r="Z66" s="67" t="s">
        <v>2662</v>
      </c>
      <c r="AA66" s="50" t="s">
        <v>61</v>
      </c>
      <c r="AB66" t="s">
        <v>62</v>
      </c>
      <c r="AC66" s="50" t="s">
        <v>61</v>
      </c>
      <c r="AD66" s="50" t="s">
        <v>62</v>
      </c>
      <c r="AE66" s="62" t="s">
        <v>66</v>
      </c>
    </row>
    <row r="67" spans="1:31" x14ac:dyDescent="0.25">
      <c r="A67" s="50" t="s">
        <v>2444</v>
      </c>
      <c r="B67" s="50" t="s">
        <v>2222</v>
      </c>
      <c r="C67" s="50">
        <v>2.2999999999999998</v>
      </c>
      <c r="D67" t="s">
        <v>312</v>
      </c>
      <c r="E67" t="s">
        <v>2622</v>
      </c>
      <c r="F67" t="s">
        <v>188</v>
      </c>
      <c r="G67" s="50" t="s">
        <v>2579</v>
      </c>
      <c r="H67" s="49" t="s">
        <v>2840</v>
      </c>
      <c r="I67" s="49" t="s">
        <v>62</v>
      </c>
      <c r="J67" s="49" t="s">
        <v>62</v>
      </c>
      <c r="K67" s="49" t="s">
        <v>63</v>
      </c>
      <c r="L67" s="24" t="s">
        <v>66</v>
      </c>
      <c r="N67" s="24" t="s">
        <v>65</v>
      </c>
      <c r="O67" s="49" t="s">
        <v>2800</v>
      </c>
      <c r="P67" s="47" t="s">
        <v>63</v>
      </c>
      <c r="Q67" s="68" t="s">
        <v>62</v>
      </c>
      <c r="R67" s="24" t="s">
        <v>67</v>
      </c>
      <c r="S67" s="24" t="s">
        <v>65</v>
      </c>
      <c r="T67" s="68" t="s">
        <v>2853</v>
      </c>
      <c r="U67" s="68" t="s">
        <v>61</v>
      </c>
      <c r="V67" s="68" t="s">
        <v>63</v>
      </c>
      <c r="W67" s="24" t="s">
        <v>67</v>
      </c>
      <c r="X67" s="24" t="s">
        <v>65</v>
      </c>
      <c r="Y67" s="63" t="s">
        <v>2801</v>
      </c>
      <c r="Z67" s="67" t="s">
        <v>2</v>
      </c>
      <c r="AA67" s="67" t="s">
        <v>63</v>
      </c>
      <c r="AB67" s="67" t="s">
        <v>61</v>
      </c>
      <c r="AC67" s="67" t="s">
        <v>61</v>
      </c>
      <c r="AD67" s="67" t="s">
        <v>61</v>
      </c>
      <c r="AE67" s="24" t="s">
        <v>67</v>
      </c>
    </row>
    <row r="68" spans="1:31" x14ac:dyDescent="0.25">
      <c r="G68" s="50"/>
    </row>
    <row r="69" spans="1:31" x14ac:dyDescent="0.25">
      <c r="G69" s="50"/>
    </row>
    <row r="70" spans="1:31" x14ac:dyDescent="0.25">
      <c r="G70" s="50"/>
    </row>
    <row r="71" spans="1:31" x14ac:dyDescent="0.25">
      <c r="G71" s="50"/>
    </row>
    <row r="72" spans="1:31" x14ac:dyDescent="0.25">
      <c r="G72" s="50"/>
    </row>
  </sheetData>
  <autoFilter ref="A3:AE67">
    <sortState ref="A6:AE67">
      <sortCondition ref="A3:A67"/>
    </sortState>
  </autoFilter>
  <mergeCells count="11">
    <mergeCell ref="A1:A3"/>
    <mergeCell ref="B1:B3"/>
    <mergeCell ref="T1:X1"/>
    <mergeCell ref="T2:W2"/>
    <mergeCell ref="Y1:AE1"/>
    <mergeCell ref="Y2:AE2"/>
    <mergeCell ref="H2:L2"/>
    <mergeCell ref="H1:N1"/>
    <mergeCell ref="M2:N2"/>
    <mergeCell ref="O1:S1"/>
    <mergeCell ref="O2:R2"/>
  </mergeCells>
  <dataValidations count="11">
    <dataValidation type="list" allowBlank="1" showInputMessage="1" showErrorMessage="1" sqref="AA131:AA1048576 I4:K1048576 P4:Q1048576 U4:V1048576 AB4:AD1048576">
      <formula1>Signalling_Q</formula1>
    </dataValidation>
    <dataValidation allowBlank="1" showInputMessage="1" showErrorMessage="1" promptTitle="Extracted by" prompt="Please enter initials of the reviewer extracting data for this study" sqref="C61:C1048576 B4:B1048576"/>
    <dataValidation type="list" allowBlank="1" showInputMessage="1" showErrorMessage="1" promptTitle="Target condition" prompt="Select target condition from the drop down list._x000a__x000a_If condition not included and is relevant, add to the appropriate column in the 'Drop down lists' sheet" sqref="F4:G23">
      <formula1>Target_condition</formula1>
    </dataValidation>
    <dataValidation type="list" allowBlank="1" showInputMessage="1" showErrorMessage="1" promptTitle="Judgment" prompt="2.1/2.2 - ideally index test and reference standard should be conducted at the same time point_x000a_2.3 - was there sufficient time for events of interest to occur?" sqref="AA4:AA130">
      <formula1>Signalling_Q</formula1>
    </dataValidation>
    <dataValidation allowBlank="1" showInputMessage="1" showErrorMessage="1" promptTitle="Study ID" prompt="Enter study ID in standard format, e.g. Smith 2015" sqref="A4:A1048576"/>
    <dataValidation type="list" allowBlank="1" showInputMessage="1" showErrorMessage="1" sqref="N4:N1048576 L4:L1048576 R4:S1048576 W4:X1048576 AE4:AE1048576">
      <formula1>ROB</formula1>
    </dataValidation>
    <dataValidation type="list" allowBlank="1" showInputMessage="1" showErrorMessage="1" sqref="D4:D1048576">
      <formula1>Index_test</formula1>
    </dataValidation>
    <dataValidation type="list" allowBlank="1" showInputMessage="1" showErrorMessage="1" sqref="E4:E1048576">
      <formula1>Reference_standard</formula1>
    </dataValidation>
    <dataValidation type="list" allowBlank="1" showInputMessage="1" showErrorMessage="1" sqref="F24:F1048576 G24:G39 G73:G1048576">
      <formula1>Target_condition</formula1>
    </dataValidation>
    <dataValidation type="list" allowBlank="1" showInputMessage="1" showErrorMessage="1" promptTitle="RQ addressed" prompt="RQ 2.1: Case ID tools_x000a_RQ 2.2: MH assessment tools_x000a_RQ 2.3: Risk assessment tools" sqref="C4:C60">
      <formula1>RQ</formula1>
    </dataValidation>
    <dataValidation type="list" allowBlank="1" showInputMessage="1" showErrorMessage="1" promptTitle="Behaviour measured" prompt="For risk assessment studies, select behaviour measured from the drop down list._x000a__x000a_If behaviour measured not included and is relevant, add to the appropriate column in the 'Drop down lists' sheet" sqref="G40:G72">
      <formula1>Behaviour_measured</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66"/>
  <sheetViews>
    <sheetView tabSelected="1" topLeftCell="A951" workbookViewId="0">
      <selection activeCell="A13" sqref="A13"/>
    </sheetView>
  </sheetViews>
  <sheetFormatPr defaultRowHeight="15" x14ac:dyDescent="0.25"/>
  <cols>
    <col min="1" max="2" width="20.7109375" customWidth="1"/>
    <col min="3" max="3" width="14.5703125" customWidth="1"/>
    <col min="4" max="4" width="49" customWidth="1"/>
    <col min="5" max="5" width="91" customWidth="1"/>
    <col min="6" max="6" width="75.5703125" customWidth="1"/>
    <col min="7" max="7" width="25.42578125" customWidth="1"/>
  </cols>
  <sheetData>
    <row r="1" spans="1:15" s="19" customFormat="1" ht="16.5" x14ac:dyDescent="0.3">
      <c r="A1" s="17" t="s">
        <v>9</v>
      </c>
      <c r="B1" s="17" t="s">
        <v>326</v>
      </c>
      <c r="C1" s="17" t="s">
        <v>4</v>
      </c>
      <c r="D1" s="18" t="s">
        <v>10</v>
      </c>
      <c r="E1" s="17" t="s">
        <v>11</v>
      </c>
      <c r="F1" s="18" t="s">
        <v>12</v>
      </c>
      <c r="G1" s="18" t="s">
        <v>13</v>
      </c>
      <c r="H1" s="18" t="s">
        <v>14</v>
      </c>
      <c r="I1" s="18" t="s">
        <v>15</v>
      </c>
      <c r="J1" s="18" t="s">
        <v>16</v>
      </c>
      <c r="K1" s="18" t="s">
        <v>17</v>
      </c>
      <c r="L1" s="18" t="s">
        <v>18</v>
      </c>
      <c r="M1" s="18" t="s">
        <v>19</v>
      </c>
      <c r="N1" s="18" t="s">
        <v>20</v>
      </c>
      <c r="O1" s="18" t="s">
        <v>21</v>
      </c>
    </row>
    <row r="2" spans="1:15" x14ac:dyDescent="0.25">
      <c r="A2" t="s">
        <v>454</v>
      </c>
      <c r="B2" t="s">
        <v>423</v>
      </c>
      <c r="C2">
        <v>2.2999999999999998</v>
      </c>
      <c r="E2" t="s">
        <v>339</v>
      </c>
      <c r="F2" t="s">
        <v>453</v>
      </c>
    </row>
    <row r="3" spans="1:15" x14ac:dyDescent="0.25">
      <c r="A3" t="s">
        <v>713</v>
      </c>
      <c r="B3" t="s">
        <v>336</v>
      </c>
      <c r="C3">
        <v>2.2999999999999998</v>
      </c>
      <c r="E3" t="s">
        <v>569</v>
      </c>
      <c r="F3" t="s">
        <v>714</v>
      </c>
    </row>
    <row r="4" spans="1:15" x14ac:dyDescent="0.25">
      <c r="A4" t="s">
        <v>1614</v>
      </c>
      <c r="B4" t="s">
        <v>423</v>
      </c>
      <c r="C4">
        <v>2.2999999999999998</v>
      </c>
      <c r="E4" t="s">
        <v>380</v>
      </c>
      <c r="F4" t="s">
        <v>1613</v>
      </c>
    </row>
    <row r="5" spans="1:15" x14ac:dyDescent="0.25">
      <c r="A5" t="s">
        <v>1251</v>
      </c>
      <c r="B5" t="s">
        <v>423</v>
      </c>
      <c r="C5">
        <v>2.1</v>
      </c>
      <c r="D5" t="s">
        <v>2526</v>
      </c>
      <c r="E5" t="s">
        <v>2517</v>
      </c>
      <c r="F5" s="50" t="s">
        <v>1252</v>
      </c>
    </row>
    <row r="6" spans="1:15" x14ac:dyDescent="0.25">
      <c r="A6" t="s">
        <v>1616</v>
      </c>
      <c r="B6" t="s">
        <v>423</v>
      </c>
      <c r="C6">
        <v>2.2999999999999998</v>
      </c>
      <c r="D6" t="s">
        <v>2461</v>
      </c>
      <c r="E6" t="s">
        <v>334</v>
      </c>
      <c r="F6" t="s">
        <v>1615</v>
      </c>
    </row>
    <row r="7" spans="1:15" x14ac:dyDescent="0.25">
      <c r="A7" t="s">
        <v>1618</v>
      </c>
      <c r="B7" t="s">
        <v>423</v>
      </c>
      <c r="C7">
        <v>2.2999999999999998</v>
      </c>
      <c r="D7" t="s">
        <v>2539</v>
      </c>
      <c r="E7" t="s">
        <v>2538</v>
      </c>
      <c r="F7" t="s">
        <v>1617</v>
      </c>
    </row>
    <row r="8" spans="1:15" x14ac:dyDescent="0.25">
      <c r="A8" t="s">
        <v>1620</v>
      </c>
      <c r="B8" t="s">
        <v>423</v>
      </c>
      <c r="C8">
        <v>2.2999999999999998</v>
      </c>
      <c r="E8" t="s">
        <v>474</v>
      </c>
      <c r="F8" t="s">
        <v>1619</v>
      </c>
    </row>
    <row r="9" spans="1:15" x14ac:dyDescent="0.25">
      <c r="A9" s="50" t="s">
        <v>2353</v>
      </c>
      <c r="B9" t="s">
        <v>423</v>
      </c>
      <c r="C9">
        <v>2.2000000000000002</v>
      </c>
      <c r="E9" t="s">
        <v>100</v>
      </c>
      <c r="F9" t="s">
        <v>1540</v>
      </c>
    </row>
    <row r="10" spans="1:15" x14ac:dyDescent="0.25">
      <c r="A10" t="s">
        <v>2523</v>
      </c>
      <c r="B10" t="s">
        <v>336</v>
      </c>
      <c r="C10">
        <v>2.2000000000000002</v>
      </c>
      <c r="D10" t="s">
        <v>2522</v>
      </c>
      <c r="E10" t="s">
        <v>2517</v>
      </c>
      <c r="F10" s="50" t="s">
        <v>529</v>
      </c>
    </row>
    <row r="11" spans="1:15" x14ac:dyDescent="0.25">
      <c r="A11" t="s">
        <v>1622</v>
      </c>
      <c r="B11" t="s">
        <v>423</v>
      </c>
      <c r="C11">
        <v>2.2999999999999998</v>
      </c>
      <c r="D11" t="s">
        <v>2511</v>
      </c>
      <c r="E11" t="s">
        <v>101</v>
      </c>
      <c r="F11" t="s">
        <v>1621</v>
      </c>
    </row>
    <row r="12" spans="1:15" x14ac:dyDescent="0.25">
      <c r="A12" s="50" t="s">
        <v>715</v>
      </c>
      <c r="B12" t="s">
        <v>336</v>
      </c>
      <c r="C12">
        <v>2.2999999999999998</v>
      </c>
      <c r="D12" t="s">
        <v>2520</v>
      </c>
      <c r="E12" t="s">
        <v>3048</v>
      </c>
      <c r="F12" t="s">
        <v>716</v>
      </c>
    </row>
    <row r="13" spans="1:15" x14ac:dyDescent="0.25">
      <c r="A13" t="s">
        <v>1624</v>
      </c>
      <c r="B13" t="s">
        <v>423</v>
      </c>
      <c r="C13">
        <v>2.2999999999999998</v>
      </c>
      <c r="D13" t="s">
        <v>2520</v>
      </c>
      <c r="E13" t="s">
        <v>3048</v>
      </c>
      <c r="F13" t="s">
        <v>1623</v>
      </c>
    </row>
    <row r="14" spans="1:15" x14ac:dyDescent="0.25">
      <c r="A14" t="s">
        <v>528</v>
      </c>
      <c r="B14" t="s">
        <v>423</v>
      </c>
      <c r="C14">
        <v>2.2999999999999998</v>
      </c>
      <c r="E14" t="s">
        <v>339</v>
      </c>
      <c r="F14" t="s">
        <v>527</v>
      </c>
    </row>
    <row r="15" spans="1:15" x14ac:dyDescent="0.25">
      <c r="A15" s="50" t="s">
        <v>344</v>
      </c>
      <c r="B15" t="s">
        <v>336</v>
      </c>
      <c r="C15">
        <v>2.2000000000000002</v>
      </c>
      <c r="E15" t="s">
        <v>2287</v>
      </c>
      <c r="F15" s="50" t="s">
        <v>530</v>
      </c>
    </row>
    <row r="16" spans="1:15" x14ac:dyDescent="0.25">
      <c r="A16" t="s">
        <v>720</v>
      </c>
      <c r="B16" t="s">
        <v>336</v>
      </c>
      <c r="C16">
        <v>2.2999999999999998</v>
      </c>
      <c r="E16" t="s">
        <v>333</v>
      </c>
      <c r="F16" s="49" t="s">
        <v>719</v>
      </c>
    </row>
    <row r="17" spans="1:6" x14ac:dyDescent="0.25">
      <c r="A17" t="s">
        <v>718</v>
      </c>
      <c r="B17" t="s">
        <v>336</v>
      </c>
      <c r="C17">
        <v>2.2999999999999998</v>
      </c>
      <c r="E17" t="s">
        <v>333</v>
      </c>
      <c r="F17" s="49" t="s">
        <v>717</v>
      </c>
    </row>
    <row r="18" spans="1:6" x14ac:dyDescent="0.25">
      <c r="A18" t="s">
        <v>1542</v>
      </c>
      <c r="B18" t="s">
        <v>423</v>
      </c>
      <c r="C18">
        <v>2.2000000000000002</v>
      </c>
      <c r="E18" t="s">
        <v>569</v>
      </c>
      <c r="F18" t="s">
        <v>1541</v>
      </c>
    </row>
    <row r="19" spans="1:6" x14ac:dyDescent="0.25">
      <c r="A19" s="50" t="s">
        <v>1254</v>
      </c>
      <c r="B19" t="s">
        <v>423</v>
      </c>
      <c r="C19">
        <v>2.2000000000000002</v>
      </c>
      <c r="E19" t="s">
        <v>100</v>
      </c>
      <c r="F19" s="50" t="s">
        <v>1253</v>
      </c>
    </row>
    <row r="20" spans="1:6" x14ac:dyDescent="0.25">
      <c r="A20" t="s">
        <v>1626</v>
      </c>
      <c r="B20" t="s">
        <v>423</v>
      </c>
      <c r="C20">
        <v>2.2999999999999998</v>
      </c>
      <c r="D20" t="s">
        <v>2461</v>
      </c>
      <c r="E20" t="s">
        <v>334</v>
      </c>
      <c r="F20" t="s">
        <v>1625</v>
      </c>
    </row>
    <row r="21" spans="1:6" x14ac:dyDescent="0.25">
      <c r="A21" t="s">
        <v>1544</v>
      </c>
      <c r="B21" t="s">
        <v>423</v>
      </c>
      <c r="C21">
        <v>2.2000000000000002</v>
      </c>
      <c r="D21" t="s">
        <v>2361</v>
      </c>
      <c r="E21" t="s">
        <v>100</v>
      </c>
      <c r="F21" s="50" t="s">
        <v>1543</v>
      </c>
    </row>
    <row r="22" spans="1:6" x14ac:dyDescent="0.25">
      <c r="A22" s="50" t="s">
        <v>1256</v>
      </c>
      <c r="B22" t="s">
        <v>423</v>
      </c>
      <c r="C22">
        <v>2.2000000000000002</v>
      </c>
      <c r="D22" t="s">
        <v>2283</v>
      </c>
      <c r="E22" t="s">
        <v>100</v>
      </c>
      <c r="F22" s="50" t="s">
        <v>1255</v>
      </c>
    </row>
    <row r="23" spans="1:6" x14ac:dyDescent="0.25">
      <c r="A23" t="s">
        <v>2425</v>
      </c>
      <c r="B23" t="s">
        <v>423</v>
      </c>
      <c r="C23">
        <v>2.2999999999999998</v>
      </c>
      <c r="D23" t="s">
        <v>2426</v>
      </c>
      <c r="E23" t="s">
        <v>461</v>
      </c>
      <c r="F23" t="s">
        <v>1627</v>
      </c>
    </row>
    <row r="24" spans="1:6" x14ac:dyDescent="0.25">
      <c r="A24" t="s">
        <v>452</v>
      </c>
      <c r="B24" t="s">
        <v>423</v>
      </c>
      <c r="C24">
        <v>2.2999999999999998</v>
      </c>
      <c r="E24" t="s">
        <v>380</v>
      </c>
      <c r="F24" t="s">
        <v>451</v>
      </c>
    </row>
    <row r="25" spans="1:6" x14ac:dyDescent="0.25">
      <c r="A25" t="s">
        <v>1258</v>
      </c>
      <c r="B25" t="s">
        <v>423</v>
      </c>
      <c r="C25">
        <v>2.1</v>
      </c>
      <c r="D25" t="s">
        <v>2886</v>
      </c>
      <c r="E25" t="s">
        <v>461</v>
      </c>
      <c r="F25" s="49" t="s">
        <v>1257</v>
      </c>
    </row>
    <row r="26" spans="1:6" x14ac:dyDescent="0.25">
      <c r="A26" t="s">
        <v>1629</v>
      </c>
      <c r="B26" t="s">
        <v>423</v>
      </c>
      <c r="C26">
        <v>2.2999999999999998</v>
      </c>
      <c r="E26" t="s">
        <v>569</v>
      </c>
      <c r="F26" t="s">
        <v>1628</v>
      </c>
    </row>
    <row r="27" spans="1:6" x14ac:dyDescent="0.25">
      <c r="A27" s="50" t="s">
        <v>1553</v>
      </c>
      <c r="B27" t="s">
        <v>423</v>
      </c>
      <c r="C27">
        <v>2.2000000000000002</v>
      </c>
      <c r="D27" t="s">
        <v>2283</v>
      </c>
      <c r="E27" t="s">
        <v>100</v>
      </c>
      <c r="F27" s="50" t="s">
        <v>1552</v>
      </c>
    </row>
    <row r="28" spans="1:6" x14ac:dyDescent="0.25">
      <c r="A28" t="s">
        <v>2428</v>
      </c>
      <c r="B28" t="s">
        <v>336</v>
      </c>
      <c r="C28">
        <v>2.2999999999999998</v>
      </c>
      <c r="D28" t="s">
        <v>2427</v>
      </c>
      <c r="E28" t="s">
        <v>880</v>
      </c>
      <c r="F28" t="s">
        <v>723</v>
      </c>
    </row>
    <row r="29" spans="1:6" x14ac:dyDescent="0.25">
      <c r="A29" t="s">
        <v>724</v>
      </c>
      <c r="B29" t="s">
        <v>336</v>
      </c>
      <c r="C29">
        <v>2.2999999999999998</v>
      </c>
      <c r="D29" t="s">
        <v>2461</v>
      </c>
      <c r="E29" t="s">
        <v>334</v>
      </c>
      <c r="F29" t="s">
        <v>725</v>
      </c>
    </row>
    <row r="30" spans="1:6" x14ac:dyDescent="0.25">
      <c r="A30" t="s">
        <v>722</v>
      </c>
      <c r="B30" t="s">
        <v>336</v>
      </c>
      <c r="C30">
        <v>2.2999999999999998</v>
      </c>
      <c r="D30" t="s">
        <v>2461</v>
      </c>
      <c r="E30" t="s">
        <v>334</v>
      </c>
      <c r="F30" t="s">
        <v>721</v>
      </c>
    </row>
    <row r="31" spans="1:6" x14ac:dyDescent="0.25">
      <c r="A31" t="s">
        <v>1631</v>
      </c>
      <c r="B31" t="s">
        <v>423</v>
      </c>
      <c r="C31">
        <v>2.2999999999999998</v>
      </c>
      <c r="D31" t="s">
        <v>2461</v>
      </c>
      <c r="E31" t="s">
        <v>334</v>
      </c>
      <c r="F31" t="s">
        <v>1630</v>
      </c>
    </row>
    <row r="32" spans="1:6" x14ac:dyDescent="0.25">
      <c r="A32" t="s">
        <v>727</v>
      </c>
      <c r="B32" t="s">
        <v>336</v>
      </c>
      <c r="C32">
        <v>2.2999999999999998</v>
      </c>
      <c r="D32" t="s">
        <v>2416</v>
      </c>
      <c r="E32" t="s">
        <v>3048</v>
      </c>
      <c r="F32" t="s">
        <v>726</v>
      </c>
    </row>
    <row r="33" spans="1:6" x14ac:dyDescent="0.25">
      <c r="A33" t="s">
        <v>1260</v>
      </c>
      <c r="B33" t="s">
        <v>423</v>
      </c>
      <c r="C33">
        <v>2.1</v>
      </c>
      <c r="E33" t="s">
        <v>380</v>
      </c>
      <c r="F33" t="s">
        <v>1259</v>
      </c>
    </row>
    <row r="34" spans="1:6" x14ac:dyDescent="0.25">
      <c r="A34" t="s">
        <v>1633</v>
      </c>
      <c r="B34" t="s">
        <v>423</v>
      </c>
      <c r="C34">
        <v>2.2999999999999998</v>
      </c>
      <c r="D34" t="s">
        <v>2461</v>
      </c>
      <c r="E34" t="s">
        <v>334</v>
      </c>
      <c r="F34" t="s">
        <v>1632</v>
      </c>
    </row>
    <row r="35" spans="1:6" x14ac:dyDescent="0.25">
      <c r="A35" t="s">
        <v>1635</v>
      </c>
      <c r="B35" t="s">
        <v>423</v>
      </c>
      <c r="C35">
        <v>2.2999999999999998</v>
      </c>
      <c r="E35" t="s">
        <v>380</v>
      </c>
      <c r="F35" t="s">
        <v>1634</v>
      </c>
    </row>
    <row r="36" spans="1:6" x14ac:dyDescent="0.25">
      <c r="A36" t="s">
        <v>1262</v>
      </c>
      <c r="B36" t="s">
        <v>423</v>
      </c>
      <c r="C36">
        <v>2.1</v>
      </c>
      <c r="E36" t="s">
        <v>569</v>
      </c>
      <c r="F36" t="s">
        <v>1261</v>
      </c>
    </row>
    <row r="37" spans="1:6" x14ac:dyDescent="0.25">
      <c r="A37" t="s">
        <v>1637</v>
      </c>
      <c r="B37" t="s">
        <v>423</v>
      </c>
      <c r="C37">
        <v>2.2999999999999998</v>
      </c>
      <c r="D37" t="s">
        <v>2520</v>
      </c>
      <c r="E37" t="s">
        <v>3048</v>
      </c>
      <c r="F37" t="s">
        <v>1636</v>
      </c>
    </row>
    <row r="38" spans="1:6" x14ac:dyDescent="0.25">
      <c r="A38" t="s">
        <v>1639</v>
      </c>
      <c r="B38" t="s">
        <v>423</v>
      </c>
      <c r="C38">
        <v>2.2999999999999998</v>
      </c>
      <c r="D38" t="s">
        <v>2461</v>
      </c>
      <c r="E38" t="s">
        <v>334</v>
      </c>
      <c r="F38" t="s">
        <v>1638</v>
      </c>
    </row>
    <row r="39" spans="1:6" x14ac:dyDescent="0.25">
      <c r="A39" t="s">
        <v>346</v>
      </c>
      <c r="B39" t="s">
        <v>336</v>
      </c>
      <c r="C39">
        <v>2.1</v>
      </c>
      <c r="E39" t="s">
        <v>380</v>
      </c>
      <c r="F39" t="s">
        <v>532</v>
      </c>
    </row>
    <row r="40" spans="1:6" x14ac:dyDescent="0.25">
      <c r="A40" t="s">
        <v>1641</v>
      </c>
      <c r="B40" t="s">
        <v>423</v>
      </c>
      <c r="C40">
        <v>2.2999999999999998</v>
      </c>
      <c r="D40" t="s">
        <v>2539</v>
      </c>
      <c r="E40" t="s">
        <v>2538</v>
      </c>
      <c r="F40" t="s">
        <v>1640</v>
      </c>
    </row>
    <row r="41" spans="1:6" x14ac:dyDescent="0.25">
      <c r="A41" t="s">
        <v>728</v>
      </c>
      <c r="B41" t="s">
        <v>336</v>
      </c>
      <c r="C41">
        <v>2.2999999999999998</v>
      </c>
      <c r="D41" t="s">
        <v>2540</v>
      </c>
      <c r="E41" t="s">
        <v>2538</v>
      </c>
      <c r="F41" t="s">
        <v>729</v>
      </c>
    </row>
    <row r="42" spans="1:6" x14ac:dyDescent="0.25">
      <c r="A42" t="s">
        <v>1645</v>
      </c>
      <c r="B42" t="s">
        <v>423</v>
      </c>
      <c r="C42">
        <v>2.2999999999999998</v>
      </c>
      <c r="D42" t="s">
        <v>2684</v>
      </c>
      <c r="E42" t="s">
        <v>880</v>
      </c>
      <c r="F42" t="s">
        <v>1644</v>
      </c>
    </row>
    <row r="43" spans="1:6" x14ac:dyDescent="0.25">
      <c r="A43" t="s">
        <v>1647</v>
      </c>
      <c r="B43" t="s">
        <v>423</v>
      </c>
      <c r="C43">
        <v>2.2999999999999998</v>
      </c>
      <c r="E43" t="s">
        <v>569</v>
      </c>
      <c r="F43" t="s">
        <v>1646</v>
      </c>
    </row>
    <row r="44" spans="1:6" x14ac:dyDescent="0.25">
      <c r="A44" s="50" t="s">
        <v>730</v>
      </c>
      <c r="B44" t="s">
        <v>336</v>
      </c>
      <c r="C44">
        <v>2.2999999999999998</v>
      </c>
      <c r="D44" t="s">
        <v>2520</v>
      </c>
      <c r="E44" t="s">
        <v>3048</v>
      </c>
      <c r="F44" t="s">
        <v>731</v>
      </c>
    </row>
    <row r="45" spans="1:6" x14ac:dyDescent="0.25">
      <c r="A45" s="50" t="s">
        <v>733</v>
      </c>
      <c r="B45" t="s">
        <v>336</v>
      </c>
      <c r="C45">
        <v>2.2999999999999998</v>
      </c>
      <c r="D45" t="s">
        <v>2520</v>
      </c>
      <c r="E45" t="s">
        <v>3048</v>
      </c>
      <c r="F45" t="s">
        <v>732</v>
      </c>
    </row>
    <row r="46" spans="1:6" x14ac:dyDescent="0.25">
      <c r="A46" t="s">
        <v>1649</v>
      </c>
      <c r="B46" t="s">
        <v>423</v>
      </c>
      <c r="C46">
        <v>2.2999999999999998</v>
      </c>
      <c r="E46" t="s">
        <v>880</v>
      </c>
      <c r="F46" t="s">
        <v>1648</v>
      </c>
    </row>
    <row r="47" spans="1:6" x14ac:dyDescent="0.25">
      <c r="A47" t="s">
        <v>1653</v>
      </c>
      <c r="B47" t="s">
        <v>423</v>
      </c>
      <c r="C47">
        <v>2.2999999999999998</v>
      </c>
      <c r="E47" t="s">
        <v>569</v>
      </c>
      <c r="F47" t="s">
        <v>1652</v>
      </c>
    </row>
    <row r="48" spans="1:6" x14ac:dyDescent="0.25">
      <c r="A48" t="s">
        <v>1651</v>
      </c>
      <c r="B48" t="s">
        <v>423</v>
      </c>
      <c r="C48">
        <v>2.2999999999999998</v>
      </c>
      <c r="E48" t="s">
        <v>569</v>
      </c>
      <c r="F48" t="s">
        <v>1650</v>
      </c>
    </row>
    <row r="49" spans="1:6" x14ac:dyDescent="0.25">
      <c r="A49" t="s">
        <v>1264</v>
      </c>
      <c r="B49" t="s">
        <v>423</v>
      </c>
      <c r="C49">
        <v>2.1</v>
      </c>
      <c r="E49" t="s">
        <v>2240</v>
      </c>
      <c r="F49" t="s">
        <v>1263</v>
      </c>
    </row>
    <row r="50" spans="1:6" x14ac:dyDescent="0.25">
      <c r="A50" t="s">
        <v>1266</v>
      </c>
      <c r="B50" t="s">
        <v>423</v>
      </c>
      <c r="C50">
        <v>2.1</v>
      </c>
      <c r="E50" t="s">
        <v>100</v>
      </c>
      <c r="F50" s="49" t="s">
        <v>1265</v>
      </c>
    </row>
    <row r="51" spans="1:6" x14ac:dyDescent="0.25">
      <c r="A51" t="s">
        <v>347</v>
      </c>
      <c r="B51" t="s">
        <v>336</v>
      </c>
      <c r="C51">
        <v>2.2000000000000002</v>
      </c>
      <c r="D51" t="s">
        <v>2512</v>
      </c>
      <c r="E51" t="s">
        <v>2517</v>
      </c>
      <c r="F51" s="50" t="s">
        <v>533</v>
      </c>
    </row>
    <row r="52" spans="1:6" x14ac:dyDescent="0.25">
      <c r="A52" t="s">
        <v>348</v>
      </c>
      <c r="B52" t="s">
        <v>336</v>
      </c>
      <c r="C52">
        <v>2.1</v>
      </c>
      <c r="D52" t="s">
        <v>2774</v>
      </c>
      <c r="E52" t="s">
        <v>2772</v>
      </c>
      <c r="F52" s="50" t="s">
        <v>534</v>
      </c>
    </row>
    <row r="53" spans="1:6" x14ac:dyDescent="0.25">
      <c r="A53" s="50" t="s">
        <v>735</v>
      </c>
      <c r="B53" t="s">
        <v>336</v>
      </c>
      <c r="C53">
        <v>2.2999999999999998</v>
      </c>
      <c r="D53" t="s">
        <v>2520</v>
      </c>
      <c r="E53" t="s">
        <v>3048</v>
      </c>
      <c r="F53" t="s">
        <v>734</v>
      </c>
    </row>
    <row r="54" spans="1:6" x14ac:dyDescent="0.25">
      <c r="A54" t="s">
        <v>737</v>
      </c>
      <c r="B54" t="s">
        <v>336</v>
      </c>
      <c r="C54">
        <v>2.2999999999999998</v>
      </c>
      <c r="D54" t="s">
        <v>2520</v>
      </c>
      <c r="E54" t="s">
        <v>3048</v>
      </c>
      <c r="F54" t="s">
        <v>736</v>
      </c>
    </row>
    <row r="55" spans="1:6" x14ac:dyDescent="0.25">
      <c r="A55" t="s">
        <v>1655</v>
      </c>
      <c r="B55" t="s">
        <v>423</v>
      </c>
      <c r="C55">
        <v>2.2999999999999998</v>
      </c>
      <c r="D55" t="s">
        <v>2352</v>
      </c>
      <c r="E55" t="s">
        <v>3048</v>
      </c>
      <c r="F55" t="s">
        <v>1654</v>
      </c>
    </row>
    <row r="56" spans="1:6" x14ac:dyDescent="0.25">
      <c r="A56" t="s">
        <v>1657</v>
      </c>
      <c r="B56" t="s">
        <v>423</v>
      </c>
      <c r="C56">
        <v>2.2999999999999998</v>
      </c>
      <c r="D56" t="s">
        <v>2352</v>
      </c>
      <c r="E56" t="s">
        <v>3048</v>
      </c>
      <c r="F56" t="s">
        <v>1656</v>
      </c>
    </row>
    <row r="57" spans="1:6" x14ac:dyDescent="0.25">
      <c r="A57" t="s">
        <v>1659</v>
      </c>
      <c r="B57" t="s">
        <v>423</v>
      </c>
      <c r="C57">
        <v>2.2999999999999998</v>
      </c>
      <c r="E57" t="s">
        <v>569</v>
      </c>
      <c r="F57" t="s">
        <v>1658</v>
      </c>
    </row>
    <row r="58" spans="1:6" x14ac:dyDescent="0.25">
      <c r="A58" t="s">
        <v>1268</v>
      </c>
      <c r="B58" t="s">
        <v>423</v>
      </c>
      <c r="C58">
        <v>2.1</v>
      </c>
      <c r="E58" t="s">
        <v>2240</v>
      </c>
      <c r="F58" t="s">
        <v>1267</v>
      </c>
    </row>
    <row r="59" spans="1:6" x14ac:dyDescent="0.25">
      <c r="A59" t="s">
        <v>1270</v>
      </c>
      <c r="B59" t="s">
        <v>423</v>
      </c>
      <c r="C59">
        <v>2.2000000000000002</v>
      </c>
      <c r="E59" t="s">
        <v>100</v>
      </c>
      <c r="F59" t="s">
        <v>1269</v>
      </c>
    </row>
    <row r="60" spans="1:6" x14ac:dyDescent="0.25">
      <c r="A60" t="s">
        <v>1661</v>
      </c>
      <c r="B60" t="s">
        <v>423</v>
      </c>
      <c r="C60">
        <v>2.2999999999999998</v>
      </c>
      <c r="D60" t="s">
        <v>2461</v>
      </c>
      <c r="E60" t="s">
        <v>334</v>
      </c>
      <c r="F60" t="s">
        <v>1660</v>
      </c>
    </row>
    <row r="61" spans="1:6" x14ac:dyDescent="0.25">
      <c r="A61" t="s">
        <v>2432</v>
      </c>
      <c r="B61" t="s">
        <v>423</v>
      </c>
      <c r="C61">
        <v>2.2999999999999998</v>
      </c>
      <c r="D61" t="s">
        <v>2431</v>
      </c>
      <c r="E61" t="s">
        <v>461</v>
      </c>
      <c r="F61" t="s">
        <v>1662</v>
      </c>
    </row>
    <row r="62" spans="1:6" x14ac:dyDescent="0.25">
      <c r="A62" s="50" t="s">
        <v>1272</v>
      </c>
      <c r="B62" t="s">
        <v>423</v>
      </c>
      <c r="C62">
        <v>2.1</v>
      </c>
      <c r="E62" t="s">
        <v>569</v>
      </c>
      <c r="F62" s="50" t="s">
        <v>1271</v>
      </c>
    </row>
    <row r="63" spans="1:6" x14ac:dyDescent="0.25">
      <c r="A63" t="s">
        <v>2313</v>
      </c>
      <c r="B63" t="s">
        <v>336</v>
      </c>
      <c r="C63">
        <v>2.2999999999999998</v>
      </c>
      <c r="D63" t="s">
        <v>2461</v>
      </c>
      <c r="E63" t="s">
        <v>334</v>
      </c>
      <c r="F63" t="s">
        <v>738</v>
      </c>
    </row>
    <row r="64" spans="1:6" x14ac:dyDescent="0.25">
      <c r="A64" t="s">
        <v>740</v>
      </c>
      <c r="B64" t="s">
        <v>336</v>
      </c>
      <c r="C64">
        <v>2.2999999999999998</v>
      </c>
      <c r="E64" t="s">
        <v>474</v>
      </c>
      <c r="F64" t="s">
        <v>739</v>
      </c>
    </row>
    <row r="65" spans="1:6" x14ac:dyDescent="0.25">
      <c r="A65" t="s">
        <v>1664</v>
      </c>
      <c r="B65" t="s">
        <v>423</v>
      </c>
      <c r="C65">
        <v>2.2999999999999998</v>
      </c>
      <c r="D65" t="s">
        <v>2461</v>
      </c>
      <c r="E65" t="s">
        <v>334</v>
      </c>
      <c r="F65" t="s">
        <v>1663</v>
      </c>
    </row>
    <row r="66" spans="1:6" x14ac:dyDescent="0.25">
      <c r="A66" t="s">
        <v>1666</v>
      </c>
      <c r="B66" t="s">
        <v>423</v>
      </c>
      <c r="C66">
        <v>2.2999999999999998</v>
      </c>
      <c r="D66" t="s">
        <v>2461</v>
      </c>
      <c r="E66" t="s">
        <v>334</v>
      </c>
      <c r="F66" t="s">
        <v>1665</v>
      </c>
    </row>
    <row r="67" spans="1:6" x14ac:dyDescent="0.25">
      <c r="A67" s="50" t="s">
        <v>742</v>
      </c>
      <c r="B67" t="s">
        <v>336</v>
      </c>
      <c r="C67">
        <v>2.2999999999999998</v>
      </c>
      <c r="D67" t="s">
        <v>2520</v>
      </c>
      <c r="E67" t="s">
        <v>3048</v>
      </c>
      <c r="F67" t="s">
        <v>741</v>
      </c>
    </row>
    <row r="68" spans="1:6" x14ac:dyDescent="0.25">
      <c r="A68" t="s">
        <v>1668</v>
      </c>
      <c r="B68" t="s">
        <v>423</v>
      </c>
      <c r="C68">
        <v>2.2999999999999998</v>
      </c>
      <c r="D68" t="s">
        <v>2520</v>
      </c>
      <c r="E68" t="s">
        <v>3048</v>
      </c>
      <c r="F68" t="s">
        <v>1667</v>
      </c>
    </row>
    <row r="69" spans="1:6" x14ac:dyDescent="0.25">
      <c r="A69" t="s">
        <v>1670</v>
      </c>
      <c r="B69" t="s">
        <v>423</v>
      </c>
      <c r="C69">
        <v>2.2999999999999998</v>
      </c>
      <c r="E69" t="s">
        <v>986</v>
      </c>
      <c r="F69" t="s">
        <v>1669</v>
      </c>
    </row>
    <row r="70" spans="1:6" x14ac:dyDescent="0.25">
      <c r="A70" t="s">
        <v>1274</v>
      </c>
      <c r="B70" t="s">
        <v>423</v>
      </c>
      <c r="C70">
        <v>2.2999999999999998</v>
      </c>
      <c r="E70" t="s">
        <v>3048</v>
      </c>
      <c r="F70" s="49" t="s">
        <v>1273</v>
      </c>
    </row>
    <row r="71" spans="1:6" x14ac:dyDescent="0.25">
      <c r="A71" s="50" t="s">
        <v>744</v>
      </c>
      <c r="B71" t="s">
        <v>336</v>
      </c>
      <c r="C71">
        <v>2.2999999999999998</v>
      </c>
      <c r="D71" t="s">
        <v>2520</v>
      </c>
      <c r="E71" t="s">
        <v>3048</v>
      </c>
      <c r="F71" t="s">
        <v>743</v>
      </c>
    </row>
    <row r="72" spans="1:6" x14ac:dyDescent="0.25">
      <c r="A72" t="s">
        <v>1674</v>
      </c>
      <c r="B72" t="s">
        <v>423</v>
      </c>
      <c r="C72">
        <v>2.2999999999999998</v>
      </c>
      <c r="D72" t="s">
        <v>2520</v>
      </c>
      <c r="E72" t="s">
        <v>3048</v>
      </c>
      <c r="F72" t="s">
        <v>1673</v>
      </c>
    </row>
    <row r="73" spans="1:6" x14ac:dyDescent="0.25">
      <c r="A73" t="s">
        <v>1672</v>
      </c>
      <c r="B73" t="s">
        <v>423</v>
      </c>
      <c r="C73">
        <v>2.2999999999999998</v>
      </c>
      <c r="E73" t="s">
        <v>880</v>
      </c>
      <c r="F73" t="s">
        <v>1671</v>
      </c>
    </row>
    <row r="74" spans="1:6" x14ac:dyDescent="0.25">
      <c r="A74" t="s">
        <v>1276</v>
      </c>
      <c r="B74" t="s">
        <v>423</v>
      </c>
      <c r="C74">
        <v>2.1</v>
      </c>
      <c r="D74" t="s">
        <v>475</v>
      </c>
      <c r="E74" t="s">
        <v>474</v>
      </c>
      <c r="F74" t="s">
        <v>1275</v>
      </c>
    </row>
    <row r="75" spans="1:6" x14ac:dyDescent="0.25">
      <c r="A75" t="s">
        <v>450</v>
      </c>
      <c r="B75" t="s">
        <v>423</v>
      </c>
      <c r="C75">
        <v>2.2999999999999998</v>
      </c>
      <c r="E75" t="s">
        <v>339</v>
      </c>
      <c r="F75" t="s">
        <v>449</v>
      </c>
    </row>
    <row r="76" spans="1:6" x14ac:dyDescent="0.25">
      <c r="A76" s="50" t="s">
        <v>1278</v>
      </c>
      <c r="B76" t="s">
        <v>423</v>
      </c>
      <c r="C76">
        <v>2.2000000000000002</v>
      </c>
      <c r="D76" t="s">
        <v>2283</v>
      </c>
      <c r="E76" t="s">
        <v>100</v>
      </c>
      <c r="F76" s="50" t="s">
        <v>1277</v>
      </c>
    </row>
    <row r="77" spans="1:6" x14ac:dyDescent="0.25">
      <c r="A77" t="s">
        <v>1676</v>
      </c>
      <c r="B77" t="s">
        <v>423</v>
      </c>
      <c r="C77">
        <v>2.2999999999999998</v>
      </c>
      <c r="E77" t="s">
        <v>474</v>
      </c>
      <c r="F77" t="s">
        <v>1675</v>
      </c>
    </row>
    <row r="78" spans="1:6" x14ac:dyDescent="0.25">
      <c r="A78" t="s">
        <v>349</v>
      </c>
      <c r="B78" t="s">
        <v>336</v>
      </c>
      <c r="C78">
        <v>2.1</v>
      </c>
      <c r="E78" t="s">
        <v>100</v>
      </c>
      <c r="F78" t="s">
        <v>535</v>
      </c>
    </row>
    <row r="79" spans="1:6" x14ac:dyDescent="0.25">
      <c r="A79" t="s">
        <v>420</v>
      </c>
      <c r="B79" t="s">
        <v>336</v>
      </c>
      <c r="C79">
        <v>2.2999999999999998</v>
      </c>
      <c r="E79" t="s">
        <v>339</v>
      </c>
      <c r="F79" t="s">
        <v>419</v>
      </c>
    </row>
    <row r="80" spans="1:6" x14ac:dyDescent="0.25">
      <c r="A80" t="s">
        <v>536</v>
      </c>
      <c r="B80" t="s">
        <v>336</v>
      </c>
      <c r="C80">
        <v>2.1</v>
      </c>
      <c r="E80" t="s">
        <v>100</v>
      </c>
      <c r="F80" t="s">
        <v>537</v>
      </c>
    </row>
    <row r="81" spans="1:6" x14ac:dyDescent="0.25">
      <c r="A81" t="s">
        <v>1678</v>
      </c>
      <c r="B81" t="s">
        <v>423</v>
      </c>
      <c r="C81">
        <v>2.2000000000000002</v>
      </c>
      <c r="E81" t="s">
        <v>1021</v>
      </c>
      <c r="F81" t="s">
        <v>1677</v>
      </c>
    </row>
    <row r="82" spans="1:6" x14ac:dyDescent="0.25">
      <c r="A82" t="s">
        <v>1546</v>
      </c>
      <c r="B82" t="s">
        <v>423</v>
      </c>
      <c r="C82">
        <v>2.2000000000000002</v>
      </c>
      <c r="E82" t="s">
        <v>100</v>
      </c>
      <c r="F82" s="49" t="s">
        <v>1545</v>
      </c>
    </row>
    <row r="83" spans="1:6" x14ac:dyDescent="0.25">
      <c r="A83" t="s">
        <v>1680</v>
      </c>
      <c r="B83" t="s">
        <v>423</v>
      </c>
      <c r="C83">
        <v>2.2999999999999998</v>
      </c>
      <c r="D83" t="s">
        <v>2461</v>
      </c>
      <c r="E83" t="s">
        <v>334</v>
      </c>
      <c r="F83" t="s">
        <v>1679</v>
      </c>
    </row>
    <row r="84" spans="1:6" x14ac:dyDescent="0.25">
      <c r="A84" t="s">
        <v>1682</v>
      </c>
      <c r="B84" t="s">
        <v>423</v>
      </c>
      <c r="C84">
        <v>2.2999999999999998</v>
      </c>
      <c r="E84" t="s">
        <v>880</v>
      </c>
      <c r="F84" t="s">
        <v>1681</v>
      </c>
    </row>
    <row r="85" spans="1:6" x14ac:dyDescent="0.25">
      <c r="A85" t="s">
        <v>1684</v>
      </c>
      <c r="B85" t="s">
        <v>423</v>
      </c>
      <c r="C85">
        <v>2.2999999999999998</v>
      </c>
      <c r="E85" t="s">
        <v>569</v>
      </c>
      <c r="F85" t="s">
        <v>1683</v>
      </c>
    </row>
    <row r="86" spans="1:6" x14ac:dyDescent="0.25">
      <c r="A86" t="s">
        <v>1686</v>
      </c>
      <c r="B86" t="s">
        <v>423</v>
      </c>
      <c r="C86">
        <v>2.2999999999999998</v>
      </c>
      <c r="D86" t="s">
        <v>2429</v>
      </c>
      <c r="E86" t="s">
        <v>461</v>
      </c>
      <c r="F86" t="s">
        <v>1685</v>
      </c>
    </row>
    <row r="87" spans="1:6" x14ac:dyDescent="0.25">
      <c r="A87" s="50" t="s">
        <v>746</v>
      </c>
      <c r="B87" t="s">
        <v>336</v>
      </c>
      <c r="C87">
        <v>2.2999999999999998</v>
      </c>
      <c r="D87" t="s">
        <v>2520</v>
      </c>
      <c r="E87" t="s">
        <v>3048</v>
      </c>
      <c r="F87" t="s">
        <v>745</v>
      </c>
    </row>
    <row r="88" spans="1:6" x14ac:dyDescent="0.25">
      <c r="A88" t="s">
        <v>539</v>
      </c>
      <c r="B88" t="s">
        <v>336</v>
      </c>
      <c r="C88">
        <v>2.2000000000000002</v>
      </c>
      <c r="D88" t="s">
        <v>2524</v>
      </c>
      <c r="E88" t="s">
        <v>101</v>
      </c>
      <c r="F88" s="50" t="s">
        <v>538</v>
      </c>
    </row>
    <row r="89" spans="1:6" x14ac:dyDescent="0.25">
      <c r="A89" t="s">
        <v>418</v>
      </c>
      <c r="B89" t="s">
        <v>336</v>
      </c>
      <c r="C89">
        <v>2.2999999999999998</v>
      </c>
      <c r="E89" t="s">
        <v>339</v>
      </c>
      <c r="F89" t="s">
        <v>417</v>
      </c>
    </row>
    <row r="90" spans="1:6" x14ac:dyDescent="0.25">
      <c r="A90" t="s">
        <v>1688</v>
      </c>
      <c r="B90" t="s">
        <v>423</v>
      </c>
      <c r="C90">
        <v>2.2999999999999998</v>
      </c>
      <c r="E90" t="s">
        <v>880</v>
      </c>
      <c r="F90" s="47" t="s">
        <v>1687</v>
      </c>
    </row>
    <row r="91" spans="1:6" x14ac:dyDescent="0.25">
      <c r="A91" t="s">
        <v>748</v>
      </c>
      <c r="B91" t="s">
        <v>336</v>
      </c>
      <c r="C91">
        <v>2.2999999999999998</v>
      </c>
      <c r="E91" t="s">
        <v>380</v>
      </c>
      <c r="F91" t="s">
        <v>747</v>
      </c>
    </row>
    <row r="92" spans="1:6" x14ac:dyDescent="0.25">
      <c r="A92" s="50" t="s">
        <v>750</v>
      </c>
      <c r="B92" t="s">
        <v>336</v>
      </c>
      <c r="C92">
        <v>2.2999999999999998</v>
      </c>
      <c r="D92" t="s">
        <v>2520</v>
      </c>
      <c r="E92" t="s">
        <v>3048</v>
      </c>
      <c r="F92" t="s">
        <v>749</v>
      </c>
    </row>
    <row r="93" spans="1:6" x14ac:dyDescent="0.25">
      <c r="A93" t="s">
        <v>1690</v>
      </c>
      <c r="B93" t="s">
        <v>423</v>
      </c>
      <c r="C93">
        <v>2.2999999999999998</v>
      </c>
      <c r="E93" t="s">
        <v>380</v>
      </c>
      <c r="F93" t="s">
        <v>1689</v>
      </c>
    </row>
    <row r="94" spans="1:6" x14ac:dyDescent="0.25">
      <c r="A94" t="s">
        <v>1692</v>
      </c>
      <c r="B94" t="s">
        <v>423</v>
      </c>
      <c r="C94">
        <v>2.2999999999999998</v>
      </c>
      <c r="E94" t="s">
        <v>2368</v>
      </c>
      <c r="F94" s="49" t="s">
        <v>1691</v>
      </c>
    </row>
    <row r="95" spans="1:6" x14ac:dyDescent="0.25">
      <c r="A95" t="s">
        <v>1280</v>
      </c>
      <c r="B95" t="s">
        <v>423</v>
      </c>
      <c r="C95">
        <v>2.1</v>
      </c>
      <c r="D95" t="s">
        <v>2774</v>
      </c>
      <c r="E95" t="s">
        <v>2772</v>
      </c>
      <c r="F95" s="50" t="s">
        <v>1279</v>
      </c>
    </row>
    <row r="96" spans="1:6" x14ac:dyDescent="0.25">
      <c r="A96" t="s">
        <v>751</v>
      </c>
      <c r="B96" t="s">
        <v>336</v>
      </c>
      <c r="C96">
        <v>2.2999999999999998</v>
      </c>
      <c r="D96" t="s">
        <v>2429</v>
      </c>
      <c r="E96" t="s">
        <v>461</v>
      </c>
      <c r="F96" t="s">
        <v>752</v>
      </c>
    </row>
    <row r="97" spans="1:6" x14ac:dyDescent="0.25">
      <c r="A97" t="s">
        <v>1696</v>
      </c>
      <c r="B97" t="s">
        <v>423</v>
      </c>
      <c r="C97">
        <v>2.2999999999999998</v>
      </c>
      <c r="E97" t="s">
        <v>569</v>
      </c>
      <c r="F97" t="s">
        <v>1695</v>
      </c>
    </row>
    <row r="98" spans="1:6" x14ac:dyDescent="0.25">
      <c r="A98" t="s">
        <v>1694</v>
      </c>
      <c r="B98" t="s">
        <v>423</v>
      </c>
      <c r="C98">
        <v>2.2999999999999998</v>
      </c>
      <c r="D98" t="s">
        <v>2520</v>
      </c>
      <c r="E98" t="s">
        <v>3048</v>
      </c>
      <c r="F98" t="s">
        <v>1693</v>
      </c>
    </row>
    <row r="99" spans="1:6" x14ac:dyDescent="0.25">
      <c r="A99" t="s">
        <v>1698</v>
      </c>
      <c r="B99" t="s">
        <v>423</v>
      </c>
      <c r="C99">
        <v>2.2999999999999998</v>
      </c>
      <c r="D99" t="s">
        <v>2520</v>
      </c>
      <c r="E99" t="s">
        <v>3048</v>
      </c>
      <c r="F99" t="s">
        <v>1697</v>
      </c>
    </row>
    <row r="100" spans="1:6" x14ac:dyDescent="0.25">
      <c r="A100" t="s">
        <v>1700</v>
      </c>
      <c r="B100" t="s">
        <v>423</v>
      </c>
      <c r="C100">
        <v>2.2999999999999998</v>
      </c>
      <c r="D100" t="s">
        <v>2430</v>
      </c>
      <c r="E100" t="s">
        <v>461</v>
      </c>
      <c r="F100" t="s">
        <v>1699</v>
      </c>
    </row>
    <row r="101" spans="1:6" x14ac:dyDescent="0.25">
      <c r="A101" s="50" t="s">
        <v>1283</v>
      </c>
      <c r="B101" t="s">
        <v>423</v>
      </c>
      <c r="C101">
        <v>2.2000000000000002</v>
      </c>
      <c r="D101" t="s">
        <v>2283</v>
      </c>
      <c r="E101" t="s">
        <v>100</v>
      </c>
      <c r="F101" s="50" t="s">
        <v>1282</v>
      </c>
    </row>
    <row r="102" spans="1:6" x14ac:dyDescent="0.25">
      <c r="A102" t="s">
        <v>1285</v>
      </c>
      <c r="B102" t="s">
        <v>423</v>
      </c>
      <c r="C102">
        <v>2.1</v>
      </c>
      <c r="E102" t="s">
        <v>569</v>
      </c>
      <c r="F102" t="s">
        <v>1284</v>
      </c>
    </row>
    <row r="103" spans="1:6" x14ac:dyDescent="0.25">
      <c r="A103" t="s">
        <v>2987</v>
      </c>
      <c r="B103" t="s">
        <v>2982</v>
      </c>
      <c r="C103">
        <v>2.2999999999999998</v>
      </c>
      <c r="E103" t="s">
        <v>2985</v>
      </c>
      <c r="F103" t="s">
        <v>2988</v>
      </c>
    </row>
    <row r="104" spans="1:6" x14ac:dyDescent="0.25">
      <c r="A104" t="s">
        <v>448</v>
      </c>
      <c r="B104" t="s">
        <v>423</v>
      </c>
      <c r="C104">
        <v>2.2999999999999998</v>
      </c>
      <c r="E104" t="s">
        <v>339</v>
      </c>
      <c r="F104" t="s">
        <v>447</v>
      </c>
    </row>
    <row r="105" spans="1:6" x14ac:dyDescent="0.25">
      <c r="A105" t="s">
        <v>416</v>
      </c>
      <c r="B105" t="s">
        <v>336</v>
      </c>
      <c r="C105">
        <v>2.2999999999999998</v>
      </c>
      <c r="E105" t="s">
        <v>339</v>
      </c>
      <c r="F105" t="s">
        <v>415</v>
      </c>
    </row>
    <row r="106" spans="1:6" x14ac:dyDescent="0.25">
      <c r="A106" t="s">
        <v>1702</v>
      </c>
      <c r="B106" t="s">
        <v>423</v>
      </c>
      <c r="C106">
        <v>2.2999999999999998</v>
      </c>
      <c r="D106" t="s">
        <v>2520</v>
      </c>
      <c r="E106" t="s">
        <v>3048</v>
      </c>
      <c r="F106" t="s">
        <v>1701</v>
      </c>
    </row>
    <row r="107" spans="1:6" x14ac:dyDescent="0.25">
      <c r="A107" t="s">
        <v>1704</v>
      </c>
      <c r="B107" t="s">
        <v>423</v>
      </c>
      <c r="C107">
        <v>2.2999999999999998</v>
      </c>
      <c r="D107" t="s">
        <v>2352</v>
      </c>
      <c r="E107" t="s">
        <v>3048</v>
      </c>
      <c r="F107" t="s">
        <v>1703</v>
      </c>
    </row>
    <row r="108" spans="1:6" x14ac:dyDescent="0.25">
      <c r="A108" s="50" t="s">
        <v>1287</v>
      </c>
      <c r="B108" t="s">
        <v>423</v>
      </c>
      <c r="C108">
        <v>2.1</v>
      </c>
      <c r="E108" t="s">
        <v>100</v>
      </c>
      <c r="F108" t="s">
        <v>1286</v>
      </c>
    </row>
    <row r="109" spans="1:6" x14ac:dyDescent="0.25">
      <c r="A109" t="s">
        <v>1705</v>
      </c>
      <c r="B109" t="s">
        <v>423</v>
      </c>
      <c r="C109">
        <v>2.2999999999999998</v>
      </c>
      <c r="D109" t="s">
        <v>2352</v>
      </c>
      <c r="E109" t="s">
        <v>3048</v>
      </c>
      <c r="F109" t="s">
        <v>1706</v>
      </c>
    </row>
    <row r="110" spans="1:6" x14ac:dyDescent="0.25">
      <c r="A110" t="s">
        <v>540</v>
      </c>
      <c r="B110" t="s">
        <v>336</v>
      </c>
      <c r="C110">
        <v>2.1</v>
      </c>
      <c r="E110" t="s">
        <v>100</v>
      </c>
      <c r="F110" t="s">
        <v>541</v>
      </c>
    </row>
    <row r="111" spans="1:6" x14ac:dyDescent="0.25">
      <c r="A111" t="s">
        <v>1289</v>
      </c>
      <c r="B111" t="s">
        <v>423</v>
      </c>
      <c r="C111">
        <v>2.1</v>
      </c>
      <c r="E111" t="s">
        <v>880</v>
      </c>
      <c r="F111" t="s">
        <v>1288</v>
      </c>
    </row>
    <row r="112" spans="1:6" x14ac:dyDescent="0.25">
      <c r="A112" t="s">
        <v>542</v>
      </c>
      <c r="B112" t="s">
        <v>336</v>
      </c>
      <c r="C112">
        <v>2.1</v>
      </c>
      <c r="E112" t="s">
        <v>100</v>
      </c>
      <c r="F112" t="s">
        <v>543</v>
      </c>
    </row>
    <row r="113" spans="1:6" x14ac:dyDescent="0.25">
      <c r="A113" s="50" t="s">
        <v>1291</v>
      </c>
      <c r="B113" t="s">
        <v>423</v>
      </c>
      <c r="C113">
        <v>2.2000000000000002</v>
      </c>
      <c r="E113" t="s">
        <v>100</v>
      </c>
      <c r="F113" s="50" t="s">
        <v>1290</v>
      </c>
    </row>
    <row r="114" spans="1:6" x14ac:dyDescent="0.25">
      <c r="A114" s="50" t="s">
        <v>754</v>
      </c>
      <c r="B114" t="s">
        <v>336</v>
      </c>
      <c r="C114">
        <v>2.2999999999999998</v>
      </c>
      <c r="D114" t="s">
        <v>2520</v>
      </c>
      <c r="E114" t="s">
        <v>3048</v>
      </c>
      <c r="F114" t="s">
        <v>753</v>
      </c>
    </row>
    <row r="115" spans="1:6" x14ac:dyDescent="0.25">
      <c r="A115" s="50" t="s">
        <v>1293</v>
      </c>
      <c r="B115" t="s">
        <v>423</v>
      </c>
      <c r="C115">
        <v>2.2000000000000002</v>
      </c>
      <c r="E115" t="s">
        <v>2287</v>
      </c>
      <c r="F115" s="50" t="s">
        <v>1292</v>
      </c>
    </row>
    <row r="116" spans="1:6" x14ac:dyDescent="0.25">
      <c r="A116" s="50" t="s">
        <v>1296</v>
      </c>
      <c r="B116" t="s">
        <v>423</v>
      </c>
      <c r="C116">
        <v>2.1</v>
      </c>
      <c r="D116" t="s">
        <v>1295</v>
      </c>
      <c r="E116" t="s">
        <v>474</v>
      </c>
      <c r="F116" t="s">
        <v>1294</v>
      </c>
    </row>
    <row r="117" spans="1:6" x14ac:dyDescent="0.25">
      <c r="A117" t="s">
        <v>526</v>
      </c>
      <c r="B117" t="s">
        <v>423</v>
      </c>
      <c r="C117">
        <v>2.2999999999999998</v>
      </c>
      <c r="E117" t="s">
        <v>339</v>
      </c>
      <c r="F117" t="s">
        <v>525</v>
      </c>
    </row>
    <row r="118" spans="1:6" x14ac:dyDescent="0.25">
      <c r="A118" t="s">
        <v>755</v>
      </c>
      <c r="B118" t="s">
        <v>336</v>
      </c>
      <c r="C118">
        <v>2.2999999999999998</v>
      </c>
      <c r="E118" t="s">
        <v>757</v>
      </c>
      <c r="F118" t="s">
        <v>756</v>
      </c>
    </row>
    <row r="119" spans="1:6" x14ac:dyDescent="0.25">
      <c r="A119" t="s">
        <v>1708</v>
      </c>
      <c r="B119" t="s">
        <v>423</v>
      </c>
      <c r="C119">
        <v>2.2999999999999998</v>
      </c>
      <c r="D119" t="s">
        <v>2520</v>
      </c>
      <c r="E119" t="s">
        <v>3048</v>
      </c>
      <c r="F119" t="s">
        <v>1707</v>
      </c>
    </row>
    <row r="120" spans="1:6" x14ac:dyDescent="0.25">
      <c r="A120" s="50" t="s">
        <v>759</v>
      </c>
      <c r="B120" t="s">
        <v>336</v>
      </c>
      <c r="C120">
        <v>2.2999999999999998</v>
      </c>
      <c r="D120" t="s">
        <v>2520</v>
      </c>
      <c r="E120" t="s">
        <v>3048</v>
      </c>
      <c r="F120" t="s">
        <v>758</v>
      </c>
    </row>
    <row r="121" spans="1:6" x14ac:dyDescent="0.25">
      <c r="A121" s="50" t="s">
        <v>763</v>
      </c>
      <c r="B121" t="s">
        <v>336</v>
      </c>
      <c r="C121">
        <v>2.2999999999999998</v>
      </c>
      <c r="D121" t="s">
        <v>2520</v>
      </c>
      <c r="E121" t="s">
        <v>3048</v>
      </c>
      <c r="F121" t="s">
        <v>762</v>
      </c>
    </row>
    <row r="122" spans="1:6" x14ac:dyDescent="0.25">
      <c r="A122" s="50" t="s">
        <v>761</v>
      </c>
      <c r="B122" t="s">
        <v>336</v>
      </c>
      <c r="C122">
        <v>2.2999999999999998</v>
      </c>
      <c r="D122" t="s">
        <v>2520</v>
      </c>
      <c r="E122" t="s">
        <v>3048</v>
      </c>
      <c r="F122" t="s">
        <v>760</v>
      </c>
    </row>
    <row r="123" spans="1:6" x14ac:dyDescent="0.25">
      <c r="A123" t="s">
        <v>414</v>
      </c>
      <c r="B123" t="s">
        <v>336</v>
      </c>
      <c r="C123">
        <v>2.2999999999999998</v>
      </c>
      <c r="E123" t="s">
        <v>339</v>
      </c>
      <c r="F123" t="s">
        <v>413</v>
      </c>
    </row>
    <row r="124" spans="1:6" x14ac:dyDescent="0.25">
      <c r="A124" t="s">
        <v>524</v>
      </c>
      <c r="B124" t="s">
        <v>423</v>
      </c>
      <c r="C124">
        <v>2.2999999999999998</v>
      </c>
      <c r="E124" t="s">
        <v>339</v>
      </c>
      <c r="F124" t="s">
        <v>523</v>
      </c>
    </row>
    <row r="125" spans="1:6" x14ac:dyDescent="0.25">
      <c r="A125" t="s">
        <v>522</v>
      </c>
      <c r="B125" t="s">
        <v>423</v>
      </c>
      <c r="C125">
        <v>2.2999999999999998</v>
      </c>
      <c r="E125" t="s">
        <v>339</v>
      </c>
      <c r="F125" t="s">
        <v>521</v>
      </c>
    </row>
    <row r="126" spans="1:6" x14ac:dyDescent="0.25">
      <c r="A126" t="s">
        <v>545</v>
      </c>
      <c r="B126" t="s">
        <v>336</v>
      </c>
      <c r="C126">
        <v>2.1</v>
      </c>
      <c r="E126" t="s">
        <v>2240</v>
      </c>
      <c r="F126" t="s">
        <v>544</v>
      </c>
    </row>
    <row r="127" spans="1:6" x14ac:dyDescent="0.25">
      <c r="A127" t="s">
        <v>547</v>
      </c>
      <c r="B127" t="s">
        <v>336</v>
      </c>
      <c r="C127">
        <v>2.2000000000000002</v>
      </c>
      <c r="D127" t="s">
        <v>2774</v>
      </c>
      <c r="E127" t="s">
        <v>2772</v>
      </c>
      <c r="F127" s="50" t="s">
        <v>546</v>
      </c>
    </row>
    <row r="128" spans="1:6" x14ac:dyDescent="0.25">
      <c r="A128" t="s">
        <v>1710</v>
      </c>
      <c r="B128" t="s">
        <v>423</v>
      </c>
      <c r="C128">
        <v>2.2999999999999998</v>
      </c>
      <c r="D128" t="s">
        <v>2520</v>
      </c>
      <c r="E128" t="s">
        <v>3048</v>
      </c>
      <c r="F128" t="s">
        <v>1709</v>
      </c>
    </row>
    <row r="129" spans="1:6" x14ac:dyDescent="0.25">
      <c r="A129" t="s">
        <v>1711</v>
      </c>
      <c r="B129" t="s">
        <v>423</v>
      </c>
      <c r="C129">
        <v>2.2999999999999998</v>
      </c>
      <c r="D129" t="s">
        <v>2461</v>
      </c>
      <c r="E129" t="s">
        <v>334</v>
      </c>
      <c r="F129" t="s">
        <v>1712</v>
      </c>
    </row>
    <row r="130" spans="1:6" x14ac:dyDescent="0.25">
      <c r="A130" t="s">
        <v>548</v>
      </c>
      <c r="B130" t="s">
        <v>336</v>
      </c>
      <c r="C130">
        <v>2.1</v>
      </c>
      <c r="E130" t="s">
        <v>100</v>
      </c>
      <c r="F130" t="s">
        <v>549</v>
      </c>
    </row>
    <row r="131" spans="1:6" x14ac:dyDescent="0.25">
      <c r="A131" t="s">
        <v>337</v>
      </c>
      <c r="B131" t="s">
        <v>336</v>
      </c>
      <c r="C131">
        <v>2.2999999999999998</v>
      </c>
      <c r="E131" t="s">
        <v>339</v>
      </c>
      <c r="F131" t="s">
        <v>338</v>
      </c>
    </row>
    <row r="132" spans="1:6" x14ac:dyDescent="0.25">
      <c r="A132" s="50" t="s">
        <v>765</v>
      </c>
      <c r="B132" t="s">
        <v>336</v>
      </c>
      <c r="C132">
        <v>2.2999999999999998</v>
      </c>
      <c r="D132" t="s">
        <v>2520</v>
      </c>
      <c r="E132" t="s">
        <v>3048</v>
      </c>
      <c r="F132" t="s">
        <v>764</v>
      </c>
    </row>
    <row r="133" spans="1:6" x14ac:dyDescent="0.25">
      <c r="A133" t="s">
        <v>551</v>
      </c>
      <c r="B133" t="s">
        <v>336</v>
      </c>
      <c r="C133">
        <v>2.1</v>
      </c>
      <c r="E133" t="s">
        <v>100</v>
      </c>
      <c r="F133" t="s">
        <v>550</v>
      </c>
    </row>
    <row r="134" spans="1:6" x14ac:dyDescent="0.25">
      <c r="A134" t="s">
        <v>1714</v>
      </c>
      <c r="B134" t="s">
        <v>423</v>
      </c>
      <c r="C134">
        <v>2.2999999999999998</v>
      </c>
      <c r="E134" t="s">
        <v>3048</v>
      </c>
      <c r="F134" s="49" t="s">
        <v>1713</v>
      </c>
    </row>
    <row r="135" spans="1:6" x14ac:dyDescent="0.25">
      <c r="A135" t="s">
        <v>1734</v>
      </c>
      <c r="B135" t="s">
        <v>423</v>
      </c>
      <c r="C135">
        <v>2.2999999999999998</v>
      </c>
      <c r="D135" t="s">
        <v>2510</v>
      </c>
      <c r="E135" t="s">
        <v>101</v>
      </c>
      <c r="F135" t="s">
        <v>1733</v>
      </c>
    </row>
    <row r="136" spans="1:6" x14ac:dyDescent="0.25">
      <c r="A136" t="s">
        <v>552</v>
      </c>
      <c r="B136" t="s">
        <v>336</v>
      </c>
      <c r="C136">
        <v>2.1</v>
      </c>
      <c r="E136" t="s">
        <v>380</v>
      </c>
      <c r="F136" t="s">
        <v>553</v>
      </c>
    </row>
    <row r="137" spans="1:6" x14ac:dyDescent="0.25">
      <c r="A137" t="s">
        <v>1727</v>
      </c>
      <c r="B137" t="s">
        <v>423</v>
      </c>
      <c r="C137">
        <v>2.2999999999999998</v>
      </c>
      <c r="E137" t="s">
        <v>380</v>
      </c>
      <c r="F137" t="s">
        <v>1726</v>
      </c>
    </row>
    <row r="138" spans="1:6" x14ac:dyDescent="0.25">
      <c r="A138" t="s">
        <v>1719</v>
      </c>
      <c r="B138" t="s">
        <v>423</v>
      </c>
      <c r="C138">
        <v>2.2999999999999998</v>
      </c>
      <c r="E138" t="s">
        <v>380</v>
      </c>
      <c r="F138" t="s">
        <v>1725</v>
      </c>
    </row>
    <row r="139" spans="1:6" x14ac:dyDescent="0.25">
      <c r="A139" t="s">
        <v>1730</v>
      </c>
      <c r="B139" t="s">
        <v>423</v>
      </c>
      <c r="C139">
        <v>2.2999999999999998</v>
      </c>
      <c r="E139" t="s">
        <v>569</v>
      </c>
      <c r="F139" t="s">
        <v>1718</v>
      </c>
    </row>
    <row r="140" spans="1:6" x14ac:dyDescent="0.25">
      <c r="A140" t="s">
        <v>1729</v>
      </c>
      <c r="B140" t="s">
        <v>423</v>
      </c>
      <c r="C140">
        <v>2.2999999999999998</v>
      </c>
      <c r="E140" t="s">
        <v>380</v>
      </c>
      <c r="F140" t="s">
        <v>1728</v>
      </c>
    </row>
    <row r="141" spans="1:6" x14ac:dyDescent="0.25">
      <c r="A141" t="s">
        <v>1721</v>
      </c>
      <c r="B141" t="s">
        <v>423</v>
      </c>
      <c r="C141">
        <v>2.2999999999999998</v>
      </c>
      <c r="E141" t="s">
        <v>569</v>
      </c>
      <c r="F141" t="s">
        <v>1715</v>
      </c>
    </row>
    <row r="142" spans="1:6" x14ac:dyDescent="0.25">
      <c r="A142" t="s">
        <v>1722</v>
      </c>
      <c r="B142" t="s">
        <v>423</v>
      </c>
      <c r="C142">
        <v>2.2999999999999998</v>
      </c>
      <c r="D142" t="s">
        <v>631</v>
      </c>
      <c r="E142" t="s">
        <v>569</v>
      </c>
      <c r="F142" t="s">
        <v>1720</v>
      </c>
    </row>
    <row r="143" spans="1:6" x14ac:dyDescent="0.25">
      <c r="A143" t="s">
        <v>1724</v>
      </c>
      <c r="B143" t="s">
        <v>423</v>
      </c>
      <c r="C143">
        <v>2.2999999999999998</v>
      </c>
      <c r="E143" t="s">
        <v>569</v>
      </c>
      <c r="F143" t="s">
        <v>1723</v>
      </c>
    </row>
    <row r="144" spans="1:6" x14ac:dyDescent="0.25">
      <c r="A144" t="s">
        <v>1732</v>
      </c>
      <c r="B144" t="s">
        <v>423</v>
      </c>
      <c r="C144">
        <v>2.2999999999999998</v>
      </c>
      <c r="E144" t="s">
        <v>380</v>
      </c>
      <c r="F144" t="s">
        <v>1731</v>
      </c>
    </row>
    <row r="145" spans="1:6" x14ac:dyDescent="0.25">
      <c r="A145" t="s">
        <v>1717</v>
      </c>
      <c r="B145" t="s">
        <v>423</v>
      </c>
      <c r="C145">
        <v>2.2999999999999998</v>
      </c>
      <c r="E145" t="s">
        <v>380</v>
      </c>
      <c r="F145" t="s">
        <v>1716</v>
      </c>
    </row>
    <row r="146" spans="1:6" x14ac:dyDescent="0.25">
      <c r="A146" s="50" t="s">
        <v>1736</v>
      </c>
      <c r="B146" t="s">
        <v>423</v>
      </c>
      <c r="C146">
        <v>2.2999999999999998</v>
      </c>
      <c r="D146" t="s">
        <v>2461</v>
      </c>
      <c r="E146" t="s">
        <v>334</v>
      </c>
      <c r="F146" t="s">
        <v>1735</v>
      </c>
    </row>
    <row r="147" spans="1:6" x14ac:dyDescent="0.25">
      <c r="A147" t="s">
        <v>1738</v>
      </c>
      <c r="B147" t="s">
        <v>423</v>
      </c>
      <c r="C147">
        <v>2.2999999999999998</v>
      </c>
      <c r="E147" t="s">
        <v>474</v>
      </c>
      <c r="F147" t="s">
        <v>1737</v>
      </c>
    </row>
    <row r="148" spans="1:6" x14ac:dyDescent="0.25">
      <c r="A148" t="s">
        <v>1742</v>
      </c>
      <c r="B148" t="s">
        <v>423</v>
      </c>
      <c r="C148">
        <v>2.2999999999999998</v>
      </c>
      <c r="E148" t="s">
        <v>986</v>
      </c>
      <c r="F148" t="s">
        <v>1741</v>
      </c>
    </row>
    <row r="149" spans="1:6" x14ac:dyDescent="0.25">
      <c r="A149" s="50" t="s">
        <v>1740</v>
      </c>
      <c r="B149" t="s">
        <v>423</v>
      </c>
      <c r="C149">
        <v>2.2999999999999998</v>
      </c>
      <c r="D149" t="s">
        <v>2461</v>
      </c>
      <c r="E149" t="s">
        <v>334</v>
      </c>
      <c r="F149" t="s">
        <v>1739</v>
      </c>
    </row>
    <row r="150" spans="1:6" x14ac:dyDescent="0.25">
      <c r="A150" t="s">
        <v>767</v>
      </c>
      <c r="B150" t="s">
        <v>336</v>
      </c>
      <c r="C150">
        <v>2.2999999999999998</v>
      </c>
      <c r="D150" t="s">
        <v>2461</v>
      </c>
      <c r="E150" t="s">
        <v>334</v>
      </c>
      <c r="F150" t="s">
        <v>766</v>
      </c>
    </row>
    <row r="151" spans="1:6" x14ac:dyDescent="0.25">
      <c r="A151" t="s">
        <v>1744</v>
      </c>
      <c r="B151" t="s">
        <v>423</v>
      </c>
      <c r="C151">
        <v>2.2999999999999998</v>
      </c>
      <c r="E151" t="s">
        <v>333</v>
      </c>
      <c r="F151" s="49" t="s">
        <v>1743</v>
      </c>
    </row>
    <row r="152" spans="1:6" x14ac:dyDescent="0.25">
      <c r="A152" t="s">
        <v>1746</v>
      </c>
      <c r="B152" t="s">
        <v>423</v>
      </c>
      <c r="C152">
        <v>2.2999999999999998</v>
      </c>
      <c r="E152" t="s">
        <v>474</v>
      </c>
      <c r="F152" t="s">
        <v>1745</v>
      </c>
    </row>
    <row r="153" spans="1:6" x14ac:dyDescent="0.25">
      <c r="A153" t="s">
        <v>1748</v>
      </c>
      <c r="B153" t="s">
        <v>423</v>
      </c>
      <c r="C153">
        <v>2.2999999999999998</v>
      </c>
      <c r="E153" t="s">
        <v>380</v>
      </c>
      <c r="F153" t="s">
        <v>1747</v>
      </c>
    </row>
    <row r="154" spans="1:6" x14ac:dyDescent="0.25">
      <c r="A154" t="s">
        <v>1752</v>
      </c>
      <c r="B154" t="s">
        <v>423</v>
      </c>
      <c r="C154">
        <v>2.2999999999999998</v>
      </c>
      <c r="D154" t="s">
        <v>2515</v>
      </c>
      <c r="E154" t="s">
        <v>880</v>
      </c>
      <c r="F154" s="50" t="s">
        <v>1751</v>
      </c>
    </row>
    <row r="155" spans="1:6" x14ac:dyDescent="0.25">
      <c r="A155" s="50" t="s">
        <v>769</v>
      </c>
      <c r="B155" t="s">
        <v>336</v>
      </c>
      <c r="C155">
        <v>2.2999999999999998</v>
      </c>
      <c r="D155" t="s">
        <v>2520</v>
      </c>
      <c r="E155" t="s">
        <v>3048</v>
      </c>
      <c r="F155" t="s">
        <v>768</v>
      </c>
    </row>
    <row r="156" spans="1:6" x14ac:dyDescent="0.25">
      <c r="A156" t="s">
        <v>1750</v>
      </c>
      <c r="B156" t="s">
        <v>423</v>
      </c>
      <c r="C156">
        <v>2.2999999999999998</v>
      </c>
      <c r="D156" t="s">
        <v>2461</v>
      </c>
      <c r="E156" t="s">
        <v>334</v>
      </c>
      <c r="F156" t="s">
        <v>1749</v>
      </c>
    </row>
    <row r="157" spans="1:6" x14ac:dyDescent="0.25">
      <c r="A157" t="s">
        <v>2442</v>
      </c>
      <c r="B157" t="s">
        <v>331</v>
      </c>
      <c r="C157">
        <v>2.2999999999999998</v>
      </c>
      <c r="E157" t="s">
        <v>333</v>
      </c>
      <c r="F157" s="50" t="s">
        <v>2443</v>
      </c>
    </row>
    <row r="158" spans="1:6" x14ac:dyDescent="0.25">
      <c r="A158" t="s">
        <v>1754</v>
      </c>
      <c r="B158" t="s">
        <v>423</v>
      </c>
      <c r="C158">
        <v>2.2999999999999998</v>
      </c>
      <c r="D158" t="s">
        <v>2690</v>
      </c>
      <c r="E158" t="s">
        <v>100</v>
      </c>
      <c r="F158" s="50" t="s">
        <v>1753</v>
      </c>
    </row>
    <row r="159" spans="1:6" x14ac:dyDescent="0.25">
      <c r="A159" t="s">
        <v>446</v>
      </c>
      <c r="B159" t="s">
        <v>423</v>
      </c>
      <c r="C159">
        <v>2.2999999999999998</v>
      </c>
      <c r="E159" t="s">
        <v>339</v>
      </c>
      <c r="F159" t="s">
        <v>445</v>
      </c>
    </row>
    <row r="160" spans="1:6" x14ac:dyDescent="0.25">
      <c r="A160" t="s">
        <v>1298</v>
      </c>
      <c r="B160" t="s">
        <v>423</v>
      </c>
      <c r="C160">
        <v>2.1</v>
      </c>
      <c r="E160" t="s">
        <v>474</v>
      </c>
      <c r="F160" t="s">
        <v>1297</v>
      </c>
    </row>
    <row r="161" spans="1:6" x14ac:dyDescent="0.25">
      <c r="A161" t="s">
        <v>412</v>
      </c>
      <c r="B161" t="s">
        <v>336</v>
      </c>
      <c r="C161">
        <v>2.2999999999999998</v>
      </c>
      <c r="E161" t="s">
        <v>339</v>
      </c>
      <c r="F161" t="s">
        <v>411</v>
      </c>
    </row>
    <row r="162" spans="1:6" x14ac:dyDescent="0.25">
      <c r="A162" t="s">
        <v>1756</v>
      </c>
      <c r="B162" t="s">
        <v>423</v>
      </c>
      <c r="C162">
        <v>2.2999999999999998</v>
      </c>
      <c r="E162" t="s">
        <v>569</v>
      </c>
      <c r="F162" s="49" t="s">
        <v>1755</v>
      </c>
    </row>
    <row r="163" spans="1:6" x14ac:dyDescent="0.25">
      <c r="A163" s="50" t="s">
        <v>1300</v>
      </c>
      <c r="B163" t="s">
        <v>423</v>
      </c>
      <c r="C163">
        <v>2.1</v>
      </c>
      <c r="D163" t="s">
        <v>2512</v>
      </c>
      <c r="E163" t="s">
        <v>2517</v>
      </c>
      <c r="F163" s="50" t="s">
        <v>1299</v>
      </c>
    </row>
    <row r="164" spans="1:6" x14ac:dyDescent="0.25">
      <c r="A164" t="s">
        <v>1758</v>
      </c>
      <c r="B164" t="s">
        <v>423</v>
      </c>
      <c r="C164">
        <v>2.2999999999999998</v>
      </c>
      <c r="D164" t="s">
        <v>2520</v>
      </c>
      <c r="E164" t="s">
        <v>3048</v>
      </c>
      <c r="F164" t="s">
        <v>1757</v>
      </c>
    </row>
    <row r="165" spans="1:6" x14ac:dyDescent="0.25">
      <c r="A165" t="s">
        <v>555</v>
      </c>
      <c r="B165" t="s">
        <v>336</v>
      </c>
      <c r="C165">
        <v>2.1</v>
      </c>
      <c r="E165" t="s">
        <v>100</v>
      </c>
      <c r="F165" t="s">
        <v>554</v>
      </c>
    </row>
    <row r="166" spans="1:6" x14ac:dyDescent="0.25">
      <c r="A166" s="50" t="s">
        <v>771</v>
      </c>
      <c r="B166" t="s">
        <v>336</v>
      </c>
      <c r="C166">
        <v>2.2999999999999998</v>
      </c>
      <c r="D166" t="s">
        <v>2520</v>
      </c>
      <c r="E166" t="s">
        <v>3048</v>
      </c>
      <c r="F166" t="s">
        <v>770</v>
      </c>
    </row>
    <row r="167" spans="1:6" x14ac:dyDescent="0.25">
      <c r="A167" t="s">
        <v>771</v>
      </c>
      <c r="B167" t="s">
        <v>423</v>
      </c>
      <c r="C167">
        <v>2.2999999999999998</v>
      </c>
      <c r="E167" t="s">
        <v>569</v>
      </c>
      <c r="F167" t="s">
        <v>1759</v>
      </c>
    </row>
    <row r="168" spans="1:6" x14ac:dyDescent="0.25">
      <c r="A168" s="50" t="s">
        <v>773</v>
      </c>
      <c r="B168" t="s">
        <v>336</v>
      </c>
      <c r="C168">
        <v>2.2999999999999998</v>
      </c>
      <c r="E168" t="s">
        <v>569</v>
      </c>
      <c r="F168" t="s">
        <v>772</v>
      </c>
    </row>
    <row r="169" spans="1:6" x14ac:dyDescent="0.25">
      <c r="A169" s="50" t="s">
        <v>775</v>
      </c>
      <c r="B169" t="s">
        <v>336</v>
      </c>
      <c r="C169">
        <v>2.2999999999999998</v>
      </c>
      <c r="E169" t="s">
        <v>569</v>
      </c>
      <c r="F169" t="s">
        <v>774</v>
      </c>
    </row>
    <row r="170" spans="1:6" x14ac:dyDescent="0.25">
      <c r="A170" s="50" t="s">
        <v>777</v>
      </c>
      <c r="B170" t="s">
        <v>336</v>
      </c>
      <c r="C170">
        <v>2.2999999999999998</v>
      </c>
      <c r="E170" t="s">
        <v>569</v>
      </c>
      <c r="F170" t="s">
        <v>776</v>
      </c>
    </row>
    <row r="171" spans="1:6" x14ac:dyDescent="0.25">
      <c r="A171" s="50" t="s">
        <v>779</v>
      </c>
      <c r="B171" t="s">
        <v>336</v>
      </c>
      <c r="C171">
        <v>2.2999999999999998</v>
      </c>
      <c r="E171" t="s">
        <v>569</v>
      </c>
      <c r="F171" t="s">
        <v>778</v>
      </c>
    </row>
    <row r="172" spans="1:6" x14ac:dyDescent="0.25">
      <c r="A172" t="s">
        <v>1761</v>
      </c>
      <c r="B172" t="s">
        <v>423</v>
      </c>
      <c r="C172">
        <v>2.2999999999999998</v>
      </c>
      <c r="E172" t="s">
        <v>339</v>
      </c>
      <c r="F172" t="s">
        <v>1760</v>
      </c>
    </row>
    <row r="173" spans="1:6" x14ac:dyDescent="0.25">
      <c r="A173" t="s">
        <v>781</v>
      </c>
      <c r="B173" t="s">
        <v>336</v>
      </c>
      <c r="C173">
        <v>2.2999999999999998</v>
      </c>
      <c r="E173" t="s">
        <v>474</v>
      </c>
      <c r="F173" t="s">
        <v>780</v>
      </c>
    </row>
    <row r="174" spans="1:6" x14ac:dyDescent="0.25">
      <c r="A174" t="s">
        <v>410</v>
      </c>
      <c r="B174" t="s">
        <v>336</v>
      </c>
      <c r="C174">
        <v>2.2999999999999998</v>
      </c>
      <c r="E174" t="s">
        <v>339</v>
      </c>
      <c r="F174" t="s">
        <v>409</v>
      </c>
    </row>
    <row r="175" spans="1:6" x14ac:dyDescent="0.25">
      <c r="A175" t="s">
        <v>444</v>
      </c>
      <c r="B175" t="s">
        <v>423</v>
      </c>
      <c r="C175">
        <v>2.2999999999999998</v>
      </c>
      <c r="E175" t="s">
        <v>339</v>
      </c>
      <c r="F175" s="49" t="s">
        <v>443</v>
      </c>
    </row>
    <row r="176" spans="1:6" x14ac:dyDescent="0.25">
      <c r="A176" t="s">
        <v>1763</v>
      </c>
      <c r="B176" t="s">
        <v>423</v>
      </c>
      <c r="C176">
        <v>2.2999999999999998</v>
      </c>
      <c r="D176" t="s">
        <v>2461</v>
      </c>
      <c r="E176" t="s">
        <v>334</v>
      </c>
      <c r="F176" t="s">
        <v>1762</v>
      </c>
    </row>
    <row r="177" spans="1:6" x14ac:dyDescent="0.25">
      <c r="A177" t="s">
        <v>557</v>
      </c>
      <c r="B177" t="s">
        <v>336</v>
      </c>
      <c r="C177">
        <v>2.1</v>
      </c>
      <c r="E177" t="s">
        <v>100</v>
      </c>
      <c r="F177" t="s">
        <v>556</v>
      </c>
    </row>
    <row r="178" spans="1:6" x14ac:dyDescent="0.25">
      <c r="A178" t="s">
        <v>1765</v>
      </c>
      <c r="B178" t="s">
        <v>423</v>
      </c>
      <c r="C178">
        <v>2.2999999999999998</v>
      </c>
      <c r="E178" t="s">
        <v>855</v>
      </c>
      <c r="F178" t="s">
        <v>1764</v>
      </c>
    </row>
    <row r="179" spans="1:6" x14ac:dyDescent="0.25">
      <c r="A179" t="s">
        <v>2236</v>
      </c>
      <c r="B179" t="s">
        <v>336</v>
      </c>
      <c r="C179">
        <v>2.1</v>
      </c>
      <c r="E179" t="s">
        <v>100</v>
      </c>
      <c r="F179" t="s">
        <v>558</v>
      </c>
    </row>
    <row r="180" spans="1:6" x14ac:dyDescent="0.25">
      <c r="A180" t="s">
        <v>1767</v>
      </c>
      <c r="B180" t="s">
        <v>423</v>
      </c>
      <c r="C180">
        <v>2.2999999999999998</v>
      </c>
      <c r="D180" t="s">
        <v>2520</v>
      </c>
      <c r="E180" t="s">
        <v>3048</v>
      </c>
      <c r="F180" t="s">
        <v>1766</v>
      </c>
    </row>
    <row r="181" spans="1:6" x14ac:dyDescent="0.25">
      <c r="A181" t="s">
        <v>783</v>
      </c>
      <c r="B181" t="s">
        <v>336</v>
      </c>
      <c r="C181">
        <v>2.2999999999999998</v>
      </c>
      <c r="D181" t="s">
        <v>2461</v>
      </c>
      <c r="E181" t="s">
        <v>334</v>
      </c>
      <c r="F181" t="s">
        <v>782</v>
      </c>
    </row>
    <row r="182" spans="1:6" x14ac:dyDescent="0.25">
      <c r="A182" t="s">
        <v>1302</v>
      </c>
      <c r="B182" t="s">
        <v>423</v>
      </c>
      <c r="C182">
        <v>2.1</v>
      </c>
      <c r="E182" t="s">
        <v>1187</v>
      </c>
      <c r="F182" t="s">
        <v>1301</v>
      </c>
    </row>
    <row r="183" spans="1:6" x14ac:dyDescent="0.25">
      <c r="A183" t="s">
        <v>787</v>
      </c>
      <c r="B183" t="s">
        <v>336</v>
      </c>
      <c r="C183">
        <v>2.2999999999999998</v>
      </c>
      <c r="E183" t="s">
        <v>380</v>
      </c>
      <c r="F183" t="s">
        <v>786</v>
      </c>
    </row>
    <row r="184" spans="1:6" x14ac:dyDescent="0.25">
      <c r="A184" s="50" t="s">
        <v>341</v>
      </c>
      <c r="B184" t="s">
        <v>336</v>
      </c>
      <c r="C184">
        <v>2.2999999999999998</v>
      </c>
      <c r="E184" t="s">
        <v>569</v>
      </c>
      <c r="F184" t="s">
        <v>788</v>
      </c>
    </row>
    <row r="185" spans="1:6" x14ac:dyDescent="0.25">
      <c r="A185" t="s">
        <v>341</v>
      </c>
      <c r="B185" t="s">
        <v>423</v>
      </c>
      <c r="C185">
        <v>2.2999999999999998</v>
      </c>
      <c r="E185" t="s">
        <v>380</v>
      </c>
      <c r="F185" t="s">
        <v>442</v>
      </c>
    </row>
    <row r="186" spans="1:6" x14ac:dyDescent="0.25">
      <c r="A186" s="50" t="s">
        <v>785</v>
      </c>
      <c r="B186" t="s">
        <v>336</v>
      </c>
      <c r="C186">
        <v>2.2999999999999998</v>
      </c>
      <c r="D186" t="s">
        <v>2520</v>
      </c>
      <c r="E186" t="s">
        <v>3048</v>
      </c>
      <c r="F186" t="s">
        <v>784</v>
      </c>
    </row>
    <row r="187" spans="1:6" x14ac:dyDescent="0.25">
      <c r="A187" t="s">
        <v>406</v>
      </c>
      <c r="B187" t="s">
        <v>336</v>
      </c>
      <c r="C187">
        <v>2.2999999999999998</v>
      </c>
      <c r="E187" t="s">
        <v>339</v>
      </c>
      <c r="F187" t="s">
        <v>405</v>
      </c>
    </row>
    <row r="188" spans="1:6" x14ac:dyDescent="0.25">
      <c r="A188" t="s">
        <v>408</v>
      </c>
      <c r="B188" t="s">
        <v>336</v>
      </c>
      <c r="C188">
        <v>2.2999999999999998</v>
      </c>
      <c r="E188" t="s">
        <v>339</v>
      </c>
      <c r="F188" t="s">
        <v>407</v>
      </c>
    </row>
    <row r="189" spans="1:6" x14ac:dyDescent="0.25">
      <c r="A189" t="s">
        <v>404</v>
      </c>
      <c r="B189" t="s">
        <v>336</v>
      </c>
      <c r="C189">
        <v>2.2999999999999998</v>
      </c>
      <c r="E189" t="s">
        <v>339</v>
      </c>
      <c r="F189" t="s">
        <v>403</v>
      </c>
    </row>
    <row r="190" spans="1:6" x14ac:dyDescent="0.25">
      <c r="A190" t="s">
        <v>789</v>
      </c>
      <c r="B190" t="s">
        <v>336</v>
      </c>
      <c r="C190">
        <v>2.2999999999999998</v>
      </c>
      <c r="D190" t="s">
        <v>2433</v>
      </c>
      <c r="E190" t="s">
        <v>461</v>
      </c>
      <c r="F190" t="s">
        <v>790</v>
      </c>
    </row>
    <row r="191" spans="1:6" x14ac:dyDescent="0.25">
      <c r="A191" t="s">
        <v>1769</v>
      </c>
      <c r="B191" t="s">
        <v>423</v>
      </c>
      <c r="C191">
        <v>2.2999999999999998</v>
      </c>
      <c r="E191" t="s">
        <v>380</v>
      </c>
      <c r="F191" s="47" t="s">
        <v>1768</v>
      </c>
    </row>
    <row r="192" spans="1:6" x14ac:dyDescent="0.25">
      <c r="A192" t="s">
        <v>1771</v>
      </c>
      <c r="B192" t="s">
        <v>423</v>
      </c>
      <c r="C192">
        <v>2.2999999999999998</v>
      </c>
      <c r="E192" t="s">
        <v>380</v>
      </c>
      <c r="F192" t="s">
        <v>1770</v>
      </c>
    </row>
    <row r="193" spans="1:6" x14ac:dyDescent="0.25">
      <c r="A193" s="50" t="s">
        <v>1304</v>
      </c>
      <c r="B193" t="s">
        <v>423</v>
      </c>
      <c r="C193">
        <v>2.1</v>
      </c>
      <c r="E193" t="s">
        <v>2240</v>
      </c>
      <c r="F193" s="50" t="s">
        <v>1303</v>
      </c>
    </row>
    <row r="194" spans="1:6" x14ac:dyDescent="0.25">
      <c r="A194" s="50" t="s">
        <v>797</v>
      </c>
      <c r="B194" t="s">
        <v>336</v>
      </c>
      <c r="C194">
        <v>2.2999999999999998</v>
      </c>
      <c r="E194" t="s">
        <v>569</v>
      </c>
      <c r="F194" t="s">
        <v>796</v>
      </c>
    </row>
    <row r="195" spans="1:6" x14ac:dyDescent="0.25">
      <c r="A195" t="s">
        <v>1773</v>
      </c>
      <c r="B195" t="s">
        <v>423</v>
      </c>
      <c r="C195">
        <v>2.2999999999999998</v>
      </c>
      <c r="E195" t="s">
        <v>569</v>
      </c>
      <c r="F195" t="s">
        <v>1772</v>
      </c>
    </row>
    <row r="196" spans="1:6" x14ac:dyDescent="0.25">
      <c r="A196" s="50" t="s">
        <v>795</v>
      </c>
      <c r="B196" t="s">
        <v>336</v>
      </c>
      <c r="C196">
        <v>2.2999999999999998</v>
      </c>
      <c r="D196" t="s">
        <v>2520</v>
      </c>
      <c r="E196" t="s">
        <v>3048</v>
      </c>
      <c r="F196" t="s">
        <v>798</v>
      </c>
    </row>
    <row r="197" spans="1:6" x14ac:dyDescent="0.25">
      <c r="A197" t="s">
        <v>795</v>
      </c>
      <c r="B197" t="s">
        <v>336</v>
      </c>
      <c r="C197">
        <v>2.2999999999999998</v>
      </c>
      <c r="D197" t="s">
        <v>631</v>
      </c>
      <c r="E197" t="s">
        <v>569</v>
      </c>
      <c r="F197" t="s">
        <v>794</v>
      </c>
    </row>
    <row r="198" spans="1:6" x14ac:dyDescent="0.25">
      <c r="A198" t="s">
        <v>559</v>
      </c>
      <c r="B198" t="s">
        <v>336</v>
      </c>
      <c r="C198">
        <v>2.1</v>
      </c>
      <c r="E198" t="s">
        <v>100</v>
      </c>
      <c r="F198" t="s">
        <v>560</v>
      </c>
    </row>
    <row r="199" spans="1:6" x14ac:dyDescent="0.25">
      <c r="A199" t="s">
        <v>402</v>
      </c>
      <c r="B199" t="s">
        <v>336</v>
      </c>
      <c r="C199">
        <v>2.2999999999999998</v>
      </c>
      <c r="E199" t="s">
        <v>339</v>
      </c>
      <c r="F199" t="s">
        <v>401</v>
      </c>
    </row>
    <row r="200" spans="1:6" x14ac:dyDescent="0.25">
      <c r="A200" t="s">
        <v>402</v>
      </c>
      <c r="B200" t="s">
        <v>336</v>
      </c>
      <c r="C200">
        <v>2.2999999999999998</v>
      </c>
      <c r="D200" t="s">
        <v>2512</v>
      </c>
      <c r="E200" t="s">
        <v>2517</v>
      </c>
      <c r="F200" t="s">
        <v>793</v>
      </c>
    </row>
    <row r="201" spans="1:6" x14ac:dyDescent="0.25">
      <c r="A201" t="s">
        <v>792</v>
      </c>
      <c r="B201" t="s">
        <v>336</v>
      </c>
      <c r="C201">
        <v>2.2999999999999998</v>
      </c>
      <c r="E201" t="s">
        <v>380</v>
      </c>
      <c r="F201" t="s">
        <v>791</v>
      </c>
    </row>
    <row r="202" spans="1:6" x14ac:dyDescent="0.25">
      <c r="A202" s="50" t="s">
        <v>800</v>
      </c>
      <c r="B202" t="s">
        <v>336</v>
      </c>
      <c r="C202">
        <v>2.2999999999999998</v>
      </c>
      <c r="D202" t="s">
        <v>2520</v>
      </c>
      <c r="E202" t="s">
        <v>3048</v>
      </c>
      <c r="F202" t="s">
        <v>799</v>
      </c>
    </row>
    <row r="203" spans="1:6" x14ac:dyDescent="0.25">
      <c r="A203" t="s">
        <v>1775</v>
      </c>
      <c r="B203" t="s">
        <v>423</v>
      </c>
      <c r="C203">
        <v>2.2999999999999998</v>
      </c>
      <c r="E203" t="s">
        <v>569</v>
      </c>
      <c r="F203" t="s">
        <v>1774</v>
      </c>
    </row>
    <row r="204" spans="1:6" x14ac:dyDescent="0.25">
      <c r="A204" t="s">
        <v>1777</v>
      </c>
      <c r="B204" t="s">
        <v>423</v>
      </c>
      <c r="C204">
        <v>2.2999999999999998</v>
      </c>
      <c r="E204" t="s">
        <v>569</v>
      </c>
      <c r="F204" t="s">
        <v>1776</v>
      </c>
    </row>
    <row r="205" spans="1:6" x14ac:dyDescent="0.25">
      <c r="A205" t="s">
        <v>562</v>
      </c>
      <c r="B205" t="s">
        <v>336</v>
      </c>
      <c r="C205">
        <v>2.2000000000000002</v>
      </c>
      <c r="D205" t="s">
        <v>2773</v>
      </c>
      <c r="E205" t="s">
        <v>333</v>
      </c>
      <c r="F205" s="50" t="s">
        <v>561</v>
      </c>
    </row>
    <row r="206" spans="1:6" x14ac:dyDescent="0.25">
      <c r="A206" t="s">
        <v>1779</v>
      </c>
      <c r="B206" t="s">
        <v>423</v>
      </c>
      <c r="C206">
        <v>2.2999999999999998</v>
      </c>
      <c r="D206" t="s">
        <v>2520</v>
      </c>
      <c r="E206" t="s">
        <v>3048</v>
      </c>
      <c r="F206" t="s">
        <v>1778</v>
      </c>
    </row>
    <row r="207" spans="1:6" x14ac:dyDescent="0.25">
      <c r="A207" t="s">
        <v>564</v>
      </c>
      <c r="B207" t="s">
        <v>336</v>
      </c>
      <c r="C207">
        <v>2.1</v>
      </c>
      <c r="D207" t="s">
        <v>2774</v>
      </c>
      <c r="E207" t="s">
        <v>2772</v>
      </c>
      <c r="F207" s="50" t="s">
        <v>563</v>
      </c>
    </row>
    <row r="208" spans="1:6" x14ac:dyDescent="0.25">
      <c r="A208" t="s">
        <v>1781</v>
      </c>
      <c r="B208" t="s">
        <v>423</v>
      </c>
      <c r="C208">
        <v>2.2999999999999998</v>
      </c>
      <c r="D208" t="s">
        <v>2461</v>
      </c>
      <c r="E208" t="s">
        <v>334</v>
      </c>
      <c r="F208" t="s">
        <v>1780</v>
      </c>
    </row>
    <row r="209" spans="1:6" x14ac:dyDescent="0.25">
      <c r="A209" t="s">
        <v>1783</v>
      </c>
      <c r="B209" t="s">
        <v>423</v>
      </c>
      <c r="C209">
        <v>2.2999999999999998</v>
      </c>
      <c r="D209" t="s">
        <v>2461</v>
      </c>
      <c r="E209" t="s">
        <v>334</v>
      </c>
      <c r="F209" t="s">
        <v>1782</v>
      </c>
    </row>
    <row r="210" spans="1:6" x14ac:dyDescent="0.25">
      <c r="A210" t="s">
        <v>566</v>
      </c>
      <c r="B210" t="s">
        <v>336</v>
      </c>
      <c r="C210">
        <v>2.2000000000000002</v>
      </c>
      <c r="D210" t="s">
        <v>2548</v>
      </c>
      <c r="E210" t="s">
        <v>333</v>
      </c>
      <c r="F210" s="50" t="s">
        <v>565</v>
      </c>
    </row>
    <row r="211" spans="1:6" x14ac:dyDescent="0.25">
      <c r="A211" s="50" t="s">
        <v>1306</v>
      </c>
      <c r="B211" t="s">
        <v>423</v>
      </c>
      <c r="C211">
        <v>2.2000000000000002</v>
      </c>
      <c r="D211" t="s">
        <v>2283</v>
      </c>
      <c r="E211" t="s">
        <v>100</v>
      </c>
      <c r="F211" s="50" t="s">
        <v>1305</v>
      </c>
    </row>
    <row r="212" spans="1:6" x14ac:dyDescent="0.25">
      <c r="A212" s="50" t="s">
        <v>808</v>
      </c>
      <c r="B212" t="s">
        <v>336</v>
      </c>
      <c r="C212">
        <v>2.2999999999999998</v>
      </c>
      <c r="D212" t="s">
        <v>2520</v>
      </c>
      <c r="E212" t="s">
        <v>3048</v>
      </c>
      <c r="F212" t="s">
        <v>807</v>
      </c>
    </row>
    <row r="213" spans="1:6" x14ac:dyDescent="0.25">
      <c r="A213" t="s">
        <v>568</v>
      </c>
      <c r="B213" t="s">
        <v>336</v>
      </c>
      <c r="C213">
        <v>2.1</v>
      </c>
      <c r="E213" t="s">
        <v>569</v>
      </c>
      <c r="F213" t="s">
        <v>567</v>
      </c>
    </row>
    <row r="214" spans="1:6" x14ac:dyDescent="0.25">
      <c r="A214" t="s">
        <v>1788</v>
      </c>
      <c r="B214" t="s">
        <v>423</v>
      </c>
      <c r="C214">
        <v>2.2999999999999998</v>
      </c>
      <c r="D214" t="s">
        <v>2520</v>
      </c>
      <c r="E214" t="s">
        <v>3048</v>
      </c>
      <c r="F214" t="s">
        <v>1787</v>
      </c>
    </row>
    <row r="215" spans="1:6" x14ac:dyDescent="0.25">
      <c r="A215" s="50" t="s">
        <v>804</v>
      </c>
      <c r="B215" t="s">
        <v>336</v>
      </c>
      <c r="C215">
        <v>2.2999999999999998</v>
      </c>
      <c r="D215" t="s">
        <v>2520</v>
      </c>
      <c r="E215" t="s">
        <v>3048</v>
      </c>
      <c r="F215" t="s">
        <v>803</v>
      </c>
    </row>
    <row r="216" spans="1:6" x14ac:dyDescent="0.25">
      <c r="A216" t="s">
        <v>1790</v>
      </c>
      <c r="B216" t="s">
        <v>423</v>
      </c>
      <c r="C216">
        <v>2.2999999999999998</v>
      </c>
      <c r="D216" t="s">
        <v>2520</v>
      </c>
      <c r="E216" t="s">
        <v>3048</v>
      </c>
      <c r="F216" t="s">
        <v>1789</v>
      </c>
    </row>
    <row r="217" spans="1:6" x14ac:dyDescent="0.25">
      <c r="A217" t="s">
        <v>398</v>
      </c>
      <c r="B217" t="s">
        <v>336</v>
      </c>
      <c r="C217">
        <v>2.2999999999999998</v>
      </c>
      <c r="D217" t="s">
        <v>378</v>
      </c>
      <c r="E217" t="s">
        <v>461</v>
      </c>
      <c r="F217" t="s">
        <v>397</v>
      </c>
    </row>
    <row r="218" spans="1:6" x14ac:dyDescent="0.25">
      <c r="A218" t="s">
        <v>806</v>
      </c>
      <c r="B218" t="s">
        <v>423</v>
      </c>
      <c r="C218">
        <v>2.1</v>
      </c>
      <c r="E218" t="s">
        <v>569</v>
      </c>
      <c r="F218" t="s">
        <v>1307</v>
      </c>
    </row>
    <row r="219" spans="1:6" x14ac:dyDescent="0.25">
      <c r="A219" s="50" t="s">
        <v>2204</v>
      </c>
      <c r="B219" t="s">
        <v>336</v>
      </c>
      <c r="C219">
        <v>2.2999999999999998</v>
      </c>
      <c r="D219" t="s">
        <v>2520</v>
      </c>
      <c r="E219" t="s">
        <v>3048</v>
      </c>
      <c r="F219" t="s">
        <v>805</v>
      </c>
    </row>
    <row r="220" spans="1:6" x14ac:dyDescent="0.25">
      <c r="A220" t="s">
        <v>2205</v>
      </c>
      <c r="B220" t="s">
        <v>423</v>
      </c>
      <c r="C220">
        <v>2.2999999999999998</v>
      </c>
      <c r="D220" t="s">
        <v>2520</v>
      </c>
      <c r="E220" t="s">
        <v>3048</v>
      </c>
      <c r="F220" t="s">
        <v>1786</v>
      </c>
    </row>
    <row r="221" spans="1:6" x14ac:dyDescent="0.25">
      <c r="A221" t="s">
        <v>1792</v>
      </c>
      <c r="B221" t="s">
        <v>423</v>
      </c>
      <c r="C221">
        <v>2.2999999999999998</v>
      </c>
      <c r="D221" t="s">
        <v>2520</v>
      </c>
      <c r="E221" t="s">
        <v>3048</v>
      </c>
      <c r="F221" t="s">
        <v>1791</v>
      </c>
    </row>
    <row r="222" spans="1:6" x14ac:dyDescent="0.25">
      <c r="A222" t="s">
        <v>801</v>
      </c>
      <c r="B222" t="s">
        <v>336</v>
      </c>
      <c r="C222">
        <v>2.1</v>
      </c>
      <c r="E222" t="s">
        <v>2240</v>
      </c>
      <c r="F222" t="s">
        <v>802</v>
      </c>
    </row>
    <row r="223" spans="1:6" x14ac:dyDescent="0.25">
      <c r="A223" t="s">
        <v>1785</v>
      </c>
      <c r="B223" t="s">
        <v>423</v>
      </c>
      <c r="C223">
        <v>2.2999999999999998</v>
      </c>
      <c r="D223" t="s">
        <v>2520</v>
      </c>
      <c r="E223" t="s">
        <v>3048</v>
      </c>
      <c r="F223" t="s">
        <v>1784</v>
      </c>
    </row>
    <row r="224" spans="1:6" x14ac:dyDescent="0.25">
      <c r="A224" t="s">
        <v>3034</v>
      </c>
      <c r="B224" t="s">
        <v>2990</v>
      </c>
      <c r="C224">
        <v>2.2999999999999998</v>
      </c>
      <c r="D224" t="s">
        <v>3035</v>
      </c>
      <c r="E224" t="s">
        <v>2368</v>
      </c>
      <c r="F224" s="74" t="s">
        <v>3036</v>
      </c>
    </row>
    <row r="225" spans="1:6" x14ac:dyDescent="0.25">
      <c r="A225" t="s">
        <v>1794</v>
      </c>
      <c r="B225" t="s">
        <v>423</v>
      </c>
      <c r="C225">
        <v>2.2999999999999998</v>
      </c>
      <c r="D225" t="s">
        <v>2461</v>
      </c>
      <c r="E225" t="s">
        <v>334</v>
      </c>
      <c r="F225" t="s">
        <v>1793</v>
      </c>
    </row>
    <row r="226" spans="1:6" x14ac:dyDescent="0.25">
      <c r="A226" t="s">
        <v>2989</v>
      </c>
      <c r="B226" t="s">
        <v>2990</v>
      </c>
      <c r="C226">
        <v>2.1</v>
      </c>
      <c r="E226" t="s">
        <v>23</v>
      </c>
      <c r="F226" t="s">
        <v>2991</v>
      </c>
    </row>
    <row r="227" spans="1:6" x14ac:dyDescent="0.25">
      <c r="A227" s="50" t="s">
        <v>810</v>
      </c>
      <c r="B227" t="s">
        <v>336</v>
      </c>
      <c r="C227">
        <v>2.2999999999999998</v>
      </c>
      <c r="D227" t="s">
        <v>2520</v>
      </c>
      <c r="E227" t="s">
        <v>3048</v>
      </c>
      <c r="F227" t="s">
        <v>809</v>
      </c>
    </row>
    <row r="228" spans="1:6" x14ac:dyDescent="0.25">
      <c r="A228" t="s">
        <v>1796</v>
      </c>
      <c r="B228" t="s">
        <v>423</v>
      </c>
      <c r="C228">
        <v>2.2999999999999998</v>
      </c>
      <c r="D228" t="s">
        <v>2520</v>
      </c>
      <c r="E228" t="s">
        <v>3048</v>
      </c>
      <c r="F228" t="s">
        <v>1795</v>
      </c>
    </row>
    <row r="229" spans="1:6" x14ac:dyDescent="0.25">
      <c r="A229" s="50" t="s">
        <v>1309</v>
      </c>
      <c r="B229" t="s">
        <v>423</v>
      </c>
      <c r="C229">
        <v>2.2000000000000002</v>
      </c>
      <c r="E229" t="s">
        <v>2287</v>
      </c>
      <c r="F229" s="50" t="s">
        <v>1308</v>
      </c>
    </row>
    <row r="230" spans="1:6" x14ac:dyDescent="0.25">
      <c r="A230" t="s">
        <v>520</v>
      </c>
      <c r="B230" t="s">
        <v>423</v>
      </c>
      <c r="C230">
        <v>2.2999999999999998</v>
      </c>
      <c r="E230" t="s">
        <v>339</v>
      </c>
      <c r="F230" t="s">
        <v>519</v>
      </c>
    </row>
    <row r="231" spans="1:6" x14ac:dyDescent="0.25">
      <c r="A231" s="50" t="s">
        <v>1798</v>
      </c>
      <c r="B231" t="s">
        <v>423</v>
      </c>
      <c r="C231">
        <v>2.2999999999999998</v>
      </c>
      <c r="E231" t="s">
        <v>569</v>
      </c>
      <c r="F231" t="s">
        <v>1797</v>
      </c>
    </row>
    <row r="232" spans="1:6" x14ac:dyDescent="0.25">
      <c r="A232" s="50" t="s">
        <v>812</v>
      </c>
      <c r="B232" t="s">
        <v>336</v>
      </c>
      <c r="C232">
        <v>2.2999999999999998</v>
      </c>
      <c r="D232" t="s">
        <v>2520</v>
      </c>
      <c r="E232" t="s">
        <v>3048</v>
      </c>
      <c r="F232" t="s">
        <v>811</v>
      </c>
    </row>
    <row r="233" spans="1:6" x14ac:dyDescent="0.25">
      <c r="A233" s="50" t="s">
        <v>813</v>
      </c>
      <c r="B233" t="s">
        <v>336</v>
      </c>
      <c r="C233">
        <v>2.2999999999999998</v>
      </c>
      <c r="D233" t="s">
        <v>2520</v>
      </c>
      <c r="E233" t="s">
        <v>3048</v>
      </c>
      <c r="F233" t="s">
        <v>814</v>
      </c>
    </row>
    <row r="234" spans="1:6" x14ac:dyDescent="0.25">
      <c r="A234" s="50" t="s">
        <v>816</v>
      </c>
      <c r="B234" t="s">
        <v>336</v>
      </c>
      <c r="C234">
        <v>2.2999999999999998</v>
      </c>
      <c r="D234" t="s">
        <v>2520</v>
      </c>
      <c r="E234" t="s">
        <v>3048</v>
      </c>
      <c r="F234" t="s">
        <v>815</v>
      </c>
    </row>
    <row r="235" spans="1:6" x14ac:dyDescent="0.25">
      <c r="A235" t="s">
        <v>1800</v>
      </c>
      <c r="B235" t="s">
        <v>423</v>
      </c>
      <c r="C235">
        <v>2.2999999999999998</v>
      </c>
      <c r="D235" t="s">
        <v>2461</v>
      </c>
      <c r="E235" t="s">
        <v>334</v>
      </c>
      <c r="F235" t="s">
        <v>1799</v>
      </c>
    </row>
    <row r="236" spans="1:6" x14ac:dyDescent="0.25">
      <c r="A236" t="s">
        <v>518</v>
      </c>
      <c r="B236" t="s">
        <v>423</v>
      </c>
      <c r="C236">
        <v>2.2999999999999998</v>
      </c>
      <c r="E236" t="s">
        <v>339</v>
      </c>
      <c r="F236" t="s">
        <v>517</v>
      </c>
    </row>
    <row r="237" spans="1:6" x14ac:dyDescent="0.25">
      <c r="A237" t="s">
        <v>570</v>
      </c>
      <c r="B237" t="s">
        <v>336</v>
      </c>
      <c r="C237">
        <v>2.1</v>
      </c>
      <c r="D237" t="s">
        <v>2773</v>
      </c>
      <c r="E237" t="s">
        <v>333</v>
      </c>
      <c r="F237" s="50" t="s">
        <v>571</v>
      </c>
    </row>
    <row r="238" spans="1:6" x14ac:dyDescent="0.25">
      <c r="A238" t="s">
        <v>573</v>
      </c>
      <c r="B238" t="s">
        <v>336</v>
      </c>
      <c r="C238">
        <v>2.1</v>
      </c>
      <c r="D238" t="s">
        <v>2774</v>
      </c>
      <c r="E238" t="s">
        <v>2772</v>
      </c>
      <c r="F238" s="50" t="s">
        <v>572</v>
      </c>
    </row>
    <row r="239" spans="1:6" x14ac:dyDescent="0.25">
      <c r="A239" s="50" t="s">
        <v>1311</v>
      </c>
      <c r="B239" t="s">
        <v>423</v>
      </c>
      <c r="C239">
        <v>2.2000000000000002</v>
      </c>
      <c r="E239" t="s">
        <v>2287</v>
      </c>
      <c r="F239" s="50" t="s">
        <v>1310</v>
      </c>
    </row>
    <row r="240" spans="1:6" x14ac:dyDescent="0.25">
      <c r="A240" t="s">
        <v>1802</v>
      </c>
      <c r="B240" t="s">
        <v>423</v>
      </c>
      <c r="C240">
        <v>2.2999999999999998</v>
      </c>
      <c r="D240" t="s">
        <v>2417</v>
      </c>
      <c r="E240" t="s">
        <v>3048</v>
      </c>
      <c r="F240" t="s">
        <v>1801</v>
      </c>
    </row>
    <row r="241" spans="1:6" x14ac:dyDescent="0.25">
      <c r="A241" t="s">
        <v>1548</v>
      </c>
      <c r="B241" t="s">
        <v>423</v>
      </c>
      <c r="C241">
        <v>2.2000000000000002</v>
      </c>
      <c r="D241" t="s">
        <v>1549</v>
      </c>
      <c r="E241" t="s">
        <v>986</v>
      </c>
      <c r="F241" t="s">
        <v>1547</v>
      </c>
    </row>
    <row r="242" spans="1:6" x14ac:dyDescent="0.25">
      <c r="A242" t="s">
        <v>1804</v>
      </c>
      <c r="B242" t="s">
        <v>423</v>
      </c>
      <c r="C242">
        <v>2.2999999999999998</v>
      </c>
      <c r="D242" t="s">
        <v>2429</v>
      </c>
      <c r="E242" t="s">
        <v>461</v>
      </c>
      <c r="F242" t="s">
        <v>1803</v>
      </c>
    </row>
    <row r="243" spans="1:6" x14ac:dyDescent="0.25">
      <c r="A243" s="50" t="s">
        <v>818</v>
      </c>
      <c r="B243" t="s">
        <v>336</v>
      </c>
      <c r="C243">
        <v>2.2999999999999998</v>
      </c>
      <c r="E243" t="s">
        <v>569</v>
      </c>
      <c r="F243" t="s">
        <v>817</v>
      </c>
    </row>
    <row r="244" spans="1:6" x14ac:dyDescent="0.25">
      <c r="A244" t="s">
        <v>396</v>
      </c>
      <c r="B244" t="s">
        <v>336</v>
      </c>
      <c r="C244">
        <v>2.2999999999999998</v>
      </c>
      <c r="E244" t="s">
        <v>339</v>
      </c>
      <c r="F244" t="s">
        <v>395</v>
      </c>
    </row>
    <row r="245" spans="1:6" x14ac:dyDescent="0.25">
      <c r="A245" t="s">
        <v>819</v>
      </c>
      <c r="B245" t="s">
        <v>336</v>
      </c>
      <c r="C245">
        <v>2.1</v>
      </c>
      <c r="E245" t="s">
        <v>569</v>
      </c>
      <c r="F245" t="s">
        <v>574</v>
      </c>
    </row>
    <row r="246" spans="1:6" x14ac:dyDescent="0.25">
      <c r="A246" t="s">
        <v>821</v>
      </c>
      <c r="B246" t="s">
        <v>336</v>
      </c>
      <c r="C246">
        <v>2.2999999999999998</v>
      </c>
      <c r="D246" t="s">
        <v>2461</v>
      </c>
      <c r="E246" t="s">
        <v>334</v>
      </c>
      <c r="F246" t="s">
        <v>820</v>
      </c>
    </row>
    <row r="247" spans="1:6" x14ac:dyDescent="0.25">
      <c r="A247" s="50" t="s">
        <v>826</v>
      </c>
      <c r="B247" t="s">
        <v>336</v>
      </c>
      <c r="C247">
        <v>2.2999999999999998</v>
      </c>
      <c r="E247" t="s">
        <v>569</v>
      </c>
      <c r="F247" t="s">
        <v>825</v>
      </c>
    </row>
    <row r="248" spans="1:6" x14ac:dyDescent="0.25">
      <c r="A248" t="s">
        <v>824</v>
      </c>
      <c r="B248" t="s">
        <v>336</v>
      </c>
      <c r="C248">
        <v>2.1</v>
      </c>
      <c r="E248" t="s">
        <v>569</v>
      </c>
      <c r="F248" t="s">
        <v>575</v>
      </c>
    </row>
    <row r="249" spans="1:6" x14ac:dyDescent="0.25">
      <c r="A249" s="50" t="s">
        <v>823</v>
      </c>
      <c r="B249" t="s">
        <v>336</v>
      </c>
      <c r="C249">
        <v>2.2999999999999998</v>
      </c>
      <c r="E249" t="s">
        <v>569</v>
      </c>
      <c r="F249" t="s">
        <v>822</v>
      </c>
    </row>
    <row r="250" spans="1:6" x14ac:dyDescent="0.25">
      <c r="A250" t="s">
        <v>1806</v>
      </c>
      <c r="B250" t="s">
        <v>423</v>
      </c>
      <c r="C250">
        <v>2.2999999999999998</v>
      </c>
      <c r="E250" t="s">
        <v>569</v>
      </c>
      <c r="F250" t="s">
        <v>1805</v>
      </c>
    </row>
    <row r="251" spans="1:6" x14ac:dyDescent="0.25">
      <c r="A251" t="s">
        <v>1313</v>
      </c>
      <c r="B251" t="s">
        <v>423</v>
      </c>
      <c r="C251">
        <v>2.1</v>
      </c>
      <c r="E251" t="s">
        <v>380</v>
      </c>
      <c r="F251" t="s">
        <v>1312</v>
      </c>
    </row>
    <row r="252" spans="1:6" x14ac:dyDescent="0.25">
      <c r="A252" t="s">
        <v>828</v>
      </c>
      <c r="B252" t="s">
        <v>336</v>
      </c>
      <c r="C252">
        <v>2.2999999999999998</v>
      </c>
      <c r="E252" t="s">
        <v>569</v>
      </c>
      <c r="F252" t="s">
        <v>827</v>
      </c>
    </row>
    <row r="253" spans="1:6" x14ac:dyDescent="0.25">
      <c r="A253" t="s">
        <v>1551</v>
      </c>
      <c r="B253" t="s">
        <v>423</v>
      </c>
      <c r="C253">
        <v>2.2000000000000002</v>
      </c>
      <c r="D253" t="s">
        <v>2367</v>
      </c>
      <c r="E253" t="s">
        <v>461</v>
      </c>
      <c r="F253" s="50" t="s">
        <v>1550</v>
      </c>
    </row>
    <row r="254" spans="1:6" x14ac:dyDescent="0.25">
      <c r="A254" t="s">
        <v>2603</v>
      </c>
      <c r="B254" t="s">
        <v>423</v>
      </c>
      <c r="C254">
        <v>2.1</v>
      </c>
      <c r="E254" t="s">
        <v>340</v>
      </c>
      <c r="F254" s="49" t="s">
        <v>1314</v>
      </c>
    </row>
    <row r="255" spans="1:6" x14ac:dyDescent="0.25">
      <c r="A255" t="s">
        <v>830</v>
      </c>
      <c r="B255" t="s">
        <v>336</v>
      </c>
      <c r="C255">
        <v>2.2999999999999998</v>
      </c>
      <c r="D255" t="s">
        <v>2418</v>
      </c>
      <c r="E255" t="s">
        <v>3048</v>
      </c>
      <c r="F255" t="s">
        <v>829</v>
      </c>
    </row>
    <row r="256" spans="1:6" x14ac:dyDescent="0.25">
      <c r="A256" t="s">
        <v>1316</v>
      </c>
      <c r="B256" t="s">
        <v>423</v>
      </c>
      <c r="C256">
        <v>2.1</v>
      </c>
      <c r="E256" t="s">
        <v>2240</v>
      </c>
      <c r="F256" t="s">
        <v>1315</v>
      </c>
    </row>
    <row r="257" spans="1:6" x14ac:dyDescent="0.25">
      <c r="A257" t="s">
        <v>342</v>
      </c>
      <c r="B257" t="s">
        <v>336</v>
      </c>
      <c r="C257">
        <v>2.2999999999999998</v>
      </c>
      <c r="E257" t="s">
        <v>339</v>
      </c>
      <c r="F257" t="s">
        <v>394</v>
      </c>
    </row>
    <row r="258" spans="1:6" x14ac:dyDescent="0.25">
      <c r="A258" t="s">
        <v>832</v>
      </c>
      <c r="B258" t="s">
        <v>336</v>
      </c>
      <c r="C258">
        <v>2.2999999999999998</v>
      </c>
      <c r="E258" t="s">
        <v>380</v>
      </c>
      <c r="F258" s="49" t="s">
        <v>831</v>
      </c>
    </row>
    <row r="259" spans="1:6" x14ac:dyDescent="0.25">
      <c r="A259" s="50" t="s">
        <v>1318</v>
      </c>
      <c r="B259" t="s">
        <v>423</v>
      </c>
      <c r="C259">
        <v>2.2000000000000002</v>
      </c>
      <c r="D259" t="s">
        <v>2283</v>
      </c>
      <c r="E259" t="s">
        <v>100</v>
      </c>
      <c r="F259" s="50" t="s">
        <v>1317</v>
      </c>
    </row>
    <row r="260" spans="1:6" x14ac:dyDescent="0.25">
      <c r="A260" t="s">
        <v>1320</v>
      </c>
      <c r="B260" t="s">
        <v>423</v>
      </c>
      <c r="C260">
        <v>2.2000000000000002</v>
      </c>
      <c r="D260" t="s">
        <v>2274</v>
      </c>
      <c r="E260" t="s">
        <v>101</v>
      </c>
      <c r="F260" s="50" t="s">
        <v>1319</v>
      </c>
    </row>
    <row r="261" spans="1:6" x14ac:dyDescent="0.25">
      <c r="A261" t="s">
        <v>1555</v>
      </c>
      <c r="B261" t="s">
        <v>423</v>
      </c>
      <c r="C261">
        <v>2.2000000000000002</v>
      </c>
      <c r="E261" t="s">
        <v>569</v>
      </c>
      <c r="F261" t="s">
        <v>1554</v>
      </c>
    </row>
    <row r="262" spans="1:6" x14ac:dyDescent="0.25">
      <c r="A262" t="s">
        <v>834</v>
      </c>
      <c r="B262" t="s">
        <v>336</v>
      </c>
      <c r="C262">
        <v>2.2999999999999998</v>
      </c>
      <c r="E262" t="s">
        <v>569</v>
      </c>
      <c r="F262" t="s">
        <v>833</v>
      </c>
    </row>
    <row r="263" spans="1:6" x14ac:dyDescent="0.25">
      <c r="A263" t="s">
        <v>836</v>
      </c>
      <c r="B263" t="s">
        <v>336</v>
      </c>
      <c r="C263">
        <v>2.2999999999999998</v>
      </c>
      <c r="E263" t="s">
        <v>380</v>
      </c>
      <c r="F263" t="s">
        <v>835</v>
      </c>
    </row>
    <row r="264" spans="1:6" x14ac:dyDescent="0.25">
      <c r="A264" t="s">
        <v>1810</v>
      </c>
      <c r="B264" t="s">
        <v>423</v>
      </c>
      <c r="C264">
        <v>2.2999999999999998</v>
      </c>
      <c r="E264" t="s">
        <v>880</v>
      </c>
      <c r="F264" t="s">
        <v>1809</v>
      </c>
    </row>
    <row r="265" spans="1:6" x14ac:dyDescent="0.25">
      <c r="A265" s="50" t="s">
        <v>1322</v>
      </c>
      <c r="B265" t="s">
        <v>423</v>
      </c>
      <c r="C265">
        <v>2.2000000000000002</v>
      </c>
      <c r="E265" t="s">
        <v>100</v>
      </c>
      <c r="F265" s="50" t="s">
        <v>1321</v>
      </c>
    </row>
    <row r="266" spans="1:6" x14ac:dyDescent="0.25">
      <c r="A266" t="s">
        <v>343</v>
      </c>
      <c r="B266" t="s">
        <v>336</v>
      </c>
      <c r="C266">
        <v>2.2999999999999998</v>
      </c>
      <c r="E266" t="s">
        <v>339</v>
      </c>
      <c r="F266" t="s">
        <v>393</v>
      </c>
    </row>
    <row r="267" spans="1:6" x14ac:dyDescent="0.25">
      <c r="A267" t="s">
        <v>1557</v>
      </c>
      <c r="B267" t="s">
        <v>423</v>
      </c>
      <c r="C267">
        <v>2.2000000000000002</v>
      </c>
      <c r="E267" t="s">
        <v>880</v>
      </c>
      <c r="F267" t="s">
        <v>1556</v>
      </c>
    </row>
    <row r="268" spans="1:6" x14ac:dyDescent="0.25">
      <c r="A268" t="s">
        <v>392</v>
      </c>
      <c r="B268" t="s">
        <v>336</v>
      </c>
      <c r="C268">
        <v>2.2999999999999998</v>
      </c>
      <c r="E268" t="s">
        <v>339</v>
      </c>
      <c r="F268" t="s">
        <v>391</v>
      </c>
    </row>
    <row r="269" spans="1:6" x14ac:dyDescent="0.25">
      <c r="A269" t="s">
        <v>1812</v>
      </c>
      <c r="B269" t="s">
        <v>423</v>
      </c>
      <c r="C269">
        <v>2.2999999999999998</v>
      </c>
      <c r="E269" t="s">
        <v>880</v>
      </c>
      <c r="F269" t="s">
        <v>1811</v>
      </c>
    </row>
    <row r="270" spans="1:6" x14ac:dyDescent="0.25">
      <c r="A270" t="s">
        <v>1814</v>
      </c>
      <c r="B270" t="s">
        <v>423</v>
      </c>
      <c r="C270">
        <v>2.2999999999999998</v>
      </c>
      <c r="E270" t="s">
        <v>339</v>
      </c>
      <c r="F270" t="s">
        <v>1813</v>
      </c>
    </row>
    <row r="271" spans="1:6" x14ac:dyDescent="0.25">
      <c r="A271" t="s">
        <v>581</v>
      </c>
      <c r="B271" t="s">
        <v>336</v>
      </c>
      <c r="C271">
        <v>2.1</v>
      </c>
      <c r="E271" t="s">
        <v>474</v>
      </c>
      <c r="F271" t="s">
        <v>580</v>
      </c>
    </row>
    <row r="272" spans="1:6" x14ac:dyDescent="0.25">
      <c r="A272" t="s">
        <v>2434</v>
      </c>
      <c r="B272" t="s">
        <v>423</v>
      </c>
      <c r="C272">
        <v>2.2999999999999998</v>
      </c>
      <c r="D272" t="s">
        <v>2433</v>
      </c>
      <c r="E272" t="s">
        <v>461</v>
      </c>
      <c r="F272" t="s">
        <v>1815</v>
      </c>
    </row>
    <row r="273" spans="1:6" x14ac:dyDescent="0.25">
      <c r="A273" t="s">
        <v>583</v>
      </c>
      <c r="B273" t="s">
        <v>336</v>
      </c>
      <c r="C273">
        <v>2.2000000000000002</v>
      </c>
      <c r="D273" t="s">
        <v>2541</v>
      </c>
      <c r="E273" t="s">
        <v>100</v>
      </c>
      <c r="F273" s="50" t="s">
        <v>582</v>
      </c>
    </row>
    <row r="274" spans="1:6" x14ac:dyDescent="0.25">
      <c r="A274" t="s">
        <v>838</v>
      </c>
      <c r="B274" t="s">
        <v>336</v>
      </c>
      <c r="C274">
        <v>2.2999999999999998</v>
      </c>
      <c r="D274" t="s">
        <v>2433</v>
      </c>
      <c r="E274" t="s">
        <v>461</v>
      </c>
      <c r="F274" t="s">
        <v>837</v>
      </c>
    </row>
    <row r="275" spans="1:6" x14ac:dyDescent="0.25">
      <c r="A275" t="s">
        <v>840</v>
      </c>
      <c r="B275" t="s">
        <v>336</v>
      </c>
      <c r="C275">
        <v>2.2999999999999998</v>
      </c>
      <c r="D275" t="s">
        <v>2461</v>
      </c>
      <c r="E275" t="s">
        <v>334</v>
      </c>
      <c r="F275" t="s">
        <v>839</v>
      </c>
    </row>
    <row r="276" spans="1:6" x14ac:dyDescent="0.25">
      <c r="A276" t="s">
        <v>842</v>
      </c>
      <c r="B276" t="s">
        <v>336</v>
      </c>
      <c r="C276">
        <v>2.2999999999999998</v>
      </c>
      <c r="D276" t="s">
        <v>2433</v>
      </c>
      <c r="E276" t="s">
        <v>461</v>
      </c>
      <c r="F276" t="s">
        <v>841</v>
      </c>
    </row>
    <row r="277" spans="1:6" x14ac:dyDescent="0.25">
      <c r="A277" t="s">
        <v>1817</v>
      </c>
      <c r="B277" t="s">
        <v>423</v>
      </c>
      <c r="C277">
        <v>2.2999999999999998</v>
      </c>
      <c r="D277" t="s">
        <v>2520</v>
      </c>
      <c r="E277" t="s">
        <v>3048</v>
      </c>
      <c r="F277" t="s">
        <v>1816</v>
      </c>
    </row>
    <row r="278" spans="1:6" x14ac:dyDescent="0.25">
      <c r="A278" t="s">
        <v>1819</v>
      </c>
      <c r="B278" t="s">
        <v>423</v>
      </c>
      <c r="C278">
        <v>2.2999999999999998</v>
      </c>
      <c r="D278" t="s">
        <v>2520</v>
      </c>
      <c r="E278" t="s">
        <v>3048</v>
      </c>
      <c r="F278" t="s">
        <v>1818</v>
      </c>
    </row>
    <row r="279" spans="1:6" x14ac:dyDescent="0.25">
      <c r="A279" s="50" t="s">
        <v>844</v>
      </c>
      <c r="B279" t="s">
        <v>336</v>
      </c>
      <c r="C279">
        <v>2.2999999999999998</v>
      </c>
      <c r="D279" t="s">
        <v>2520</v>
      </c>
      <c r="E279" t="s">
        <v>3048</v>
      </c>
      <c r="F279" t="s">
        <v>843</v>
      </c>
    </row>
    <row r="280" spans="1:6" x14ac:dyDescent="0.25">
      <c r="A280" t="s">
        <v>846</v>
      </c>
      <c r="B280" t="s">
        <v>336</v>
      </c>
      <c r="C280">
        <v>2.2999999999999998</v>
      </c>
      <c r="E280" t="s">
        <v>380</v>
      </c>
      <c r="F280" t="s">
        <v>845</v>
      </c>
    </row>
    <row r="281" spans="1:6" x14ac:dyDescent="0.25">
      <c r="A281" t="s">
        <v>1559</v>
      </c>
      <c r="B281" t="s">
        <v>423</v>
      </c>
      <c r="C281">
        <v>2.2000000000000002</v>
      </c>
      <c r="E281" t="s">
        <v>474</v>
      </c>
      <c r="F281" t="s">
        <v>1558</v>
      </c>
    </row>
    <row r="282" spans="1:6" x14ac:dyDescent="0.25">
      <c r="A282" t="s">
        <v>1324</v>
      </c>
      <c r="B282" t="s">
        <v>423</v>
      </c>
      <c r="C282">
        <v>2.1</v>
      </c>
      <c r="E282" t="s">
        <v>2240</v>
      </c>
      <c r="F282" t="s">
        <v>1323</v>
      </c>
    </row>
    <row r="283" spans="1:6" x14ac:dyDescent="0.25">
      <c r="A283" s="50" t="s">
        <v>850</v>
      </c>
      <c r="B283" t="s">
        <v>336</v>
      </c>
      <c r="C283">
        <v>2.2999999999999998</v>
      </c>
      <c r="E283" t="s">
        <v>569</v>
      </c>
      <c r="F283" t="s">
        <v>849</v>
      </c>
    </row>
    <row r="284" spans="1:6" x14ac:dyDescent="0.25">
      <c r="A284" s="50" t="s">
        <v>848</v>
      </c>
      <c r="B284" t="s">
        <v>336</v>
      </c>
      <c r="C284">
        <v>2.2999999999999998</v>
      </c>
      <c r="E284" t="s">
        <v>569</v>
      </c>
      <c r="F284" t="s">
        <v>847</v>
      </c>
    </row>
    <row r="285" spans="1:6" x14ac:dyDescent="0.25">
      <c r="A285" t="s">
        <v>1821</v>
      </c>
      <c r="B285" t="s">
        <v>423</v>
      </c>
      <c r="C285">
        <v>2.2999999999999998</v>
      </c>
      <c r="D285" t="s">
        <v>2520</v>
      </c>
      <c r="E285" t="s">
        <v>3048</v>
      </c>
      <c r="F285" t="s">
        <v>1820</v>
      </c>
    </row>
    <row r="286" spans="1:6" x14ac:dyDescent="0.25">
      <c r="A286" t="s">
        <v>2981</v>
      </c>
      <c r="B286" t="s">
        <v>2982</v>
      </c>
      <c r="C286">
        <v>2.1</v>
      </c>
      <c r="E286" t="s">
        <v>3048</v>
      </c>
      <c r="F286" t="s">
        <v>2983</v>
      </c>
    </row>
    <row r="287" spans="1:6" x14ac:dyDescent="0.25">
      <c r="A287" t="s">
        <v>854</v>
      </c>
      <c r="B287" t="s">
        <v>336</v>
      </c>
      <c r="C287">
        <v>2.2999999999999998</v>
      </c>
      <c r="E287" t="s">
        <v>855</v>
      </c>
      <c r="F287" t="s">
        <v>853</v>
      </c>
    </row>
    <row r="288" spans="1:6" x14ac:dyDescent="0.25">
      <c r="A288" s="50" t="s">
        <v>856</v>
      </c>
      <c r="B288" t="s">
        <v>336</v>
      </c>
      <c r="C288">
        <v>2.2999999999999998</v>
      </c>
      <c r="D288" t="s">
        <v>2520</v>
      </c>
      <c r="E288" t="s">
        <v>3048</v>
      </c>
      <c r="F288" t="s">
        <v>857</v>
      </c>
    </row>
    <row r="289" spans="1:6" x14ac:dyDescent="0.25">
      <c r="A289" s="50" t="s">
        <v>852</v>
      </c>
      <c r="B289" t="s">
        <v>336</v>
      </c>
      <c r="C289">
        <v>2.2999999999999998</v>
      </c>
      <c r="D289" t="s">
        <v>2520</v>
      </c>
      <c r="E289" t="s">
        <v>3048</v>
      </c>
      <c r="F289" t="s">
        <v>851</v>
      </c>
    </row>
    <row r="290" spans="1:6" x14ac:dyDescent="0.25">
      <c r="A290" t="s">
        <v>1823</v>
      </c>
      <c r="B290" t="s">
        <v>423</v>
      </c>
      <c r="C290">
        <v>2.2999999999999998</v>
      </c>
      <c r="D290" t="s">
        <v>2520</v>
      </c>
      <c r="E290" t="s">
        <v>3048</v>
      </c>
      <c r="F290" t="s">
        <v>1822</v>
      </c>
    </row>
    <row r="291" spans="1:6" x14ac:dyDescent="0.25">
      <c r="A291" t="s">
        <v>861</v>
      </c>
      <c r="B291" t="s">
        <v>336</v>
      </c>
      <c r="C291">
        <v>2.2999999999999998</v>
      </c>
      <c r="E291" t="s">
        <v>569</v>
      </c>
      <c r="F291" t="s">
        <v>860</v>
      </c>
    </row>
    <row r="292" spans="1:6" x14ac:dyDescent="0.25">
      <c r="A292" t="s">
        <v>859</v>
      </c>
      <c r="B292" t="s">
        <v>336</v>
      </c>
      <c r="C292">
        <v>2.2999999999999998</v>
      </c>
      <c r="E292" t="s">
        <v>569</v>
      </c>
      <c r="F292" t="s">
        <v>858</v>
      </c>
    </row>
    <row r="293" spans="1:6" x14ac:dyDescent="0.25">
      <c r="A293" t="s">
        <v>863</v>
      </c>
      <c r="B293" t="s">
        <v>336</v>
      </c>
      <c r="C293">
        <v>2.2999999999999998</v>
      </c>
      <c r="E293" t="s">
        <v>569</v>
      </c>
      <c r="F293" t="s">
        <v>862</v>
      </c>
    </row>
    <row r="294" spans="1:6" x14ac:dyDescent="0.25">
      <c r="A294" t="s">
        <v>865</v>
      </c>
      <c r="B294" t="s">
        <v>336</v>
      </c>
      <c r="C294">
        <v>2.2999999999999998</v>
      </c>
      <c r="E294" t="s">
        <v>569</v>
      </c>
      <c r="F294" t="s">
        <v>864</v>
      </c>
    </row>
    <row r="295" spans="1:6" x14ac:dyDescent="0.25">
      <c r="A295" t="s">
        <v>3021</v>
      </c>
      <c r="B295" t="s">
        <v>2990</v>
      </c>
      <c r="C295">
        <v>2.2999999999999998</v>
      </c>
      <c r="D295" t="s">
        <v>3022</v>
      </c>
      <c r="E295" t="s">
        <v>101</v>
      </c>
      <c r="F295" t="s">
        <v>3023</v>
      </c>
    </row>
    <row r="296" spans="1:6" x14ac:dyDescent="0.25">
      <c r="A296" t="s">
        <v>1326</v>
      </c>
      <c r="B296" t="s">
        <v>423</v>
      </c>
      <c r="C296">
        <v>2.1</v>
      </c>
      <c r="E296" t="s">
        <v>569</v>
      </c>
      <c r="F296" t="s">
        <v>1325</v>
      </c>
    </row>
    <row r="297" spans="1:6" x14ac:dyDescent="0.25">
      <c r="A297" t="s">
        <v>867</v>
      </c>
      <c r="B297" t="s">
        <v>336</v>
      </c>
      <c r="C297">
        <v>2.2999999999999998</v>
      </c>
      <c r="D297" t="s">
        <v>2461</v>
      </c>
      <c r="E297" t="s">
        <v>334</v>
      </c>
      <c r="F297" t="s">
        <v>866</v>
      </c>
    </row>
    <row r="298" spans="1:6" x14ac:dyDescent="0.25">
      <c r="A298" t="s">
        <v>1825</v>
      </c>
      <c r="B298" t="s">
        <v>423</v>
      </c>
      <c r="C298">
        <v>2.2999999999999998</v>
      </c>
      <c r="D298" t="s">
        <v>2520</v>
      </c>
      <c r="E298" t="s">
        <v>3048</v>
      </c>
      <c r="F298" t="s">
        <v>1824</v>
      </c>
    </row>
    <row r="299" spans="1:6" x14ac:dyDescent="0.25">
      <c r="A299" s="50" t="s">
        <v>1328</v>
      </c>
      <c r="B299" t="s">
        <v>423</v>
      </c>
      <c r="C299">
        <v>2.2000000000000002</v>
      </c>
      <c r="D299" t="s">
        <v>2283</v>
      </c>
      <c r="E299" t="s">
        <v>100</v>
      </c>
      <c r="F299" s="50" t="s">
        <v>1327</v>
      </c>
    </row>
    <row r="300" spans="1:6" x14ac:dyDescent="0.25">
      <c r="A300" t="s">
        <v>515</v>
      </c>
      <c r="B300" t="s">
        <v>423</v>
      </c>
      <c r="C300">
        <v>2.2999999999999998</v>
      </c>
      <c r="E300" t="s">
        <v>880</v>
      </c>
      <c r="F300" t="s">
        <v>514</v>
      </c>
    </row>
    <row r="301" spans="1:6" x14ac:dyDescent="0.25">
      <c r="A301" t="s">
        <v>513</v>
      </c>
      <c r="B301" t="s">
        <v>423</v>
      </c>
      <c r="C301">
        <v>2.2999999999999998</v>
      </c>
      <c r="E301" t="s">
        <v>339</v>
      </c>
      <c r="F301" t="s">
        <v>512</v>
      </c>
    </row>
    <row r="302" spans="1:6" x14ac:dyDescent="0.25">
      <c r="A302" t="s">
        <v>511</v>
      </c>
      <c r="B302" t="s">
        <v>423</v>
      </c>
      <c r="C302">
        <v>2.2999999999999998</v>
      </c>
      <c r="E302" t="s">
        <v>339</v>
      </c>
      <c r="F302" t="s">
        <v>510</v>
      </c>
    </row>
    <row r="303" spans="1:6" x14ac:dyDescent="0.25">
      <c r="A303" s="50" t="s">
        <v>1330</v>
      </c>
      <c r="B303" t="s">
        <v>423</v>
      </c>
      <c r="C303">
        <v>2.2000000000000002</v>
      </c>
      <c r="D303" t="s">
        <v>2284</v>
      </c>
      <c r="E303" t="s">
        <v>2517</v>
      </c>
      <c r="F303" s="50" t="s">
        <v>1329</v>
      </c>
    </row>
    <row r="304" spans="1:6" x14ac:dyDescent="0.25">
      <c r="A304" t="s">
        <v>1332</v>
      </c>
      <c r="B304" t="s">
        <v>423</v>
      </c>
      <c r="C304">
        <v>2.1</v>
      </c>
      <c r="E304" t="s">
        <v>380</v>
      </c>
      <c r="F304" t="s">
        <v>1331</v>
      </c>
    </row>
    <row r="305" spans="1:6" x14ac:dyDescent="0.25">
      <c r="A305" t="s">
        <v>2363</v>
      </c>
      <c r="B305" t="s">
        <v>331</v>
      </c>
      <c r="C305">
        <v>2.1</v>
      </c>
      <c r="D305" t="s">
        <v>2364</v>
      </c>
      <c r="E305" t="s">
        <v>100</v>
      </c>
      <c r="F305" s="50" t="s">
        <v>2365</v>
      </c>
    </row>
    <row r="306" spans="1:6" x14ac:dyDescent="0.25">
      <c r="A306" t="s">
        <v>1827</v>
      </c>
      <c r="B306" t="s">
        <v>423</v>
      </c>
      <c r="C306">
        <v>2.2999999999999998</v>
      </c>
      <c r="D306" t="s">
        <v>2461</v>
      </c>
      <c r="E306" t="s">
        <v>334</v>
      </c>
      <c r="F306" t="s">
        <v>1826</v>
      </c>
    </row>
    <row r="307" spans="1:6" x14ac:dyDescent="0.25">
      <c r="A307" t="s">
        <v>509</v>
      </c>
      <c r="B307" t="s">
        <v>423</v>
      </c>
      <c r="C307">
        <v>2.2999999999999998</v>
      </c>
      <c r="E307" t="s">
        <v>339</v>
      </c>
      <c r="F307" t="s">
        <v>508</v>
      </c>
    </row>
    <row r="308" spans="1:6" x14ac:dyDescent="0.25">
      <c r="A308" t="s">
        <v>869</v>
      </c>
      <c r="B308" t="s">
        <v>336</v>
      </c>
      <c r="C308">
        <v>2.2999999999999998</v>
      </c>
      <c r="D308" t="s">
        <v>2513</v>
      </c>
      <c r="E308" t="s">
        <v>2517</v>
      </c>
      <c r="F308" t="s">
        <v>868</v>
      </c>
    </row>
    <row r="309" spans="1:6" x14ac:dyDescent="0.25">
      <c r="A309" t="s">
        <v>1334</v>
      </c>
      <c r="B309" t="s">
        <v>423</v>
      </c>
      <c r="C309">
        <v>2.1</v>
      </c>
      <c r="E309" t="s">
        <v>339</v>
      </c>
      <c r="F309" t="s">
        <v>1333</v>
      </c>
    </row>
    <row r="310" spans="1:6" x14ac:dyDescent="0.25">
      <c r="A310" t="s">
        <v>2447</v>
      </c>
      <c r="B310" t="s">
        <v>423</v>
      </c>
      <c r="C310">
        <v>2.2999999999999998</v>
      </c>
      <c r="D310" t="s">
        <v>2433</v>
      </c>
      <c r="E310" t="s">
        <v>461</v>
      </c>
      <c r="F310" t="s">
        <v>1828</v>
      </c>
    </row>
    <row r="311" spans="1:6" x14ac:dyDescent="0.25">
      <c r="A311" s="50" t="s">
        <v>871</v>
      </c>
      <c r="B311" t="s">
        <v>336</v>
      </c>
      <c r="C311">
        <v>2.2999999999999998</v>
      </c>
      <c r="D311" t="s">
        <v>2520</v>
      </c>
      <c r="E311" t="s">
        <v>3048</v>
      </c>
      <c r="F311" t="s">
        <v>870</v>
      </c>
    </row>
    <row r="312" spans="1:6" x14ac:dyDescent="0.25">
      <c r="A312" s="50" t="s">
        <v>873</v>
      </c>
      <c r="B312" t="s">
        <v>336</v>
      </c>
      <c r="C312">
        <v>2.2999999999999998</v>
      </c>
      <c r="D312" t="s">
        <v>2520</v>
      </c>
      <c r="E312" t="s">
        <v>3048</v>
      </c>
      <c r="F312" t="s">
        <v>872</v>
      </c>
    </row>
    <row r="313" spans="1:6" x14ac:dyDescent="0.25">
      <c r="A313" t="s">
        <v>1336</v>
      </c>
      <c r="B313" t="s">
        <v>423</v>
      </c>
      <c r="C313">
        <v>2.2000000000000002</v>
      </c>
      <c r="D313" t="s">
        <v>2512</v>
      </c>
      <c r="E313" t="s">
        <v>2517</v>
      </c>
      <c r="F313" s="50" t="s">
        <v>1335</v>
      </c>
    </row>
    <row r="314" spans="1:6" x14ac:dyDescent="0.25">
      <c r="A314" t="s">
        <v>1338</v>
      </c>
      <c r="B314" t="s">
        <v>423</v>
      </c>
      <c r="C314">
        <v>2.1</v>
      </c>
      <c r="E314" t="s">
        <v>569</v>
      </c>
      <c r="F314" t="s">
        <v>1337</v>
      </c>
    </row>
    <row r="315" spans="1:6" x14ac:dyDescent="0.25">
      <c r="A315" t="s">
        <v>875</v>
      </c>
      <c r="B315" t="s">
        <v>336</v>
      </c>
      <c r="C315">
        <v>2.2000000000000002</v>
      </c>
      <c r="D315" t="s">
        <v>2513</v>
      </c>
      <c r="E315" t="s">
        <v>2517</v>
      </c>
      <c r="F315" s="50" t="s">
        <v>874</v>
      </c>
    </row>
    <row r="316" spans="1:6" x14ac:dyDescent="0.25">
      <c r="A316" t="s">
        <v>1830</v>
      </c>
      <c r="B316" t="s">
        <v>423</v>
      </c>
      <c r="C316">
        <v>2.2999999999999998</v>
      </c>
      <c r="D316" t="s">
        <v>2461</v>
      </c>
      <c r="E316" t="s">
        <v>334</v>
      </c>
      <c r="F316" t="s">
        <v>1829</v>
      </c>
    </row>
    <row r="317" spans="1:6" x14ac:dyDescent="0.25">
      <c r="A317" t="s">
        <v>1832</v>
      </c>
      <c r="B317" t="s">
        <v>423</v>
      </c>
      <c r="C317">
        <v>2.2999999999999998</v>
      </c>
      <c r="D317" t="s">
        <v>2520</v>
      </c>
      <c r="E317" t="s">
        <v>3048</v>
      </c>
      <c r="F317" t="s">
        <v>1831</v>
      </c>
    </row>
    <row r="318" spans="1:6" x14ac:dyDescent="0.25">
      <c r="A318" t="s">
        <v>1834</v>
      </c>
      <c r="B318" t="s">
        <v>423</v>
      </c>
      <c r="C318">
        <v>2.2999999999999998</v>
      </c>
      <c r="E318" t="s">
        <v>380</v>
      </c>
      <c r="F318" t="s">
        <v>1833</v>
      </c>
    </row>
    <row r="319" spans="1:6" x14ac:dyDescent="0.25">
      <c r="A319" t="s">
        <v>1844</v>
      </c>
      <c r="B319" t="s">
        <v>423</v>
      </c>
      <c r="C319">
        <v>2.2999999999999998</v>
      </c>
      <c r="D319" t="s">
        <v>2461</v>
      </c>
      <c r="E319" t="s">
        <v>334</v>
      </c>
      <c r="F319" t="s">
        <v>1843</v>
      </c>
    </row>
    <row r="320" spans="1:6" x14ac:dyDescent="0.25">
      <c r="A320" t="s">
        <v>1840</v>
      </c>
      <c r="B320" t="s">
        <v>423</v>
      </c>
      <c r="C320">
        <v>2.2999999999999998</v>
      </c>
      <c r="E320" t="s">
        <v>380</v>
      </c>
      <c r="F320" t="s">
        <v>1839</v>
      </c>
    </row>
    <row r="321" spans="1:6" x14ac:dyDescent="0.25">
      <c r="A321" t="s">
        <v>1842</v>
      </c>
      <c r="B321" t="s">
        <v>423</v>
      </c>
      <c r="C321">
        <v>2.2999999999999998</v>
      </c>
      <c r="D321" t="s">
        <v>2461</v>
      </c>
      <c r="E321" t="s">
        <v>334</v>
      </c>
      <c r="F321" t="s">
        <v>1841</v>
      </c>
    </row>
    <row r="322" spans="1:6" x14ac:dyDescent="0.25">
      <c r="A322" t="s">
        <v>1848</v>
      </c>
      <c r="B322" t="s">
        <v>423</v>
      </c>
      <c r="C322">
        <v>2.2999999999999998</v>
      </c>
      <c r="D322" t="s">
        <v>2426</v>
      </c>
      <c r="E322" t="s">
        <v>461</v>
      </c>
      <c r="F322" t="s">
        <v>1847</v>
      </c>
    </row>
    <row r="323" spans="1:6" x14ac:dyDescent="0.25">
      <c r="A323" t="s">
        <v>1836</v>
      </c>
      <c r="B323" t="s">
        <v>423</v>
      </c>
      <c r="C323">
        <v>2.2999999999999998</v>
      </c>
      <c r="D323" t="s">
        <v>2461</v>
      </c>
      <c r="E323" t="s">
        <v>334</v>
      </c>
      <c r="F323" t="s">
        <v>1835</v>
      </c>
    </row>
    <row r="324" spans="1:6" x14ac:dyDescent="0.25">
      <c r="A324" s="50" t="s">
        <v>1838</v>
      </c>
      <c r="B324" t="s">
        <v>423</v>
      </c>
      <c r="C324">
        <v>2.2999999999999998</v>
      </c>
      <c r="D324" t="s">
        <v>2461</v>
      </c>
      <c r="E324" t="s">
        <v>334</v>
      </c>
      <c r="F324" t="s">
        <v>1837</v>
      </c>
    </row>
    <row r="325" spans="1:6" x14ac:dyDescent="0.25">
      <c r="A325" t="s">
        <v>879</v>
      </c>
      <c r="B325" t="s">
        <v>336</v>
      </c>
      <c r="C325">
        <v>2.2999999999999998</v>
      </c>
      <c r="E325" t="s">
        <v>880</v>
      </c>
      <c r="F325" t="s">
        <v>878</v>
      </c>
    </row>
    <row r="326" spans="1:6" x14ac:dyDescent="0.25">
      <c r="A326" t="s">
        <v>877</v>
      </c>
      <c r="B326" t="s">
        <v>336</v>
      </c>
      <c r="C326">
        <v>2.2999999999999998</v>
      </c>
      <c r="E326" t="s">
        <v>380</v>
      </c>
      <c r="F326" t="s">
        <v>876</v>
      </c>
    </row>
    <row r="327" spans="1:6" x14ac:dyDescent="0.25">
      <c r="A327" t="s">
        <v>884</v>
      </c>
      <c r="B327" t="s">
        <v>336</v>
      </c>
      <c r="C327">
        <v>2.2999999999999998</v>
      </c>
      <c r="E327" t="s">
        <v>569</v>
      </c>
      <c r="F327" t="s">
        <v>883</v>
      </c>
    </row>
    <row r="328" spans="1:6" x14ac:dyDescent="0.25">
      <c r="A328" t="s">
        <v>1859</v>
      </c>
      <c r="B328" t="s">
        <v>423</v>
      </c>
      <c r="C328">
        <v>2.2999999999999998</v>
      </c>
      <c r="E328" t="s">
        <v>569</v>
      </c>
      <c r="F328" t="s">
        <v>1858</v>
      </c>
    </row>
    <row r="329" spans="1:6" x14ac:dyDescent="0.25">
      <c r="A329" t="s">
        <v>1853</v>
      </c>
      <c r="B329" t="s">
        <v>423</v>
      </c>
      <c r="C329">
        <v>2.2999999999999998</v>
      </c>
      <c r="E329" t="s">
        <v>380</v>
      </c>
      <c r="F329" t="s">
        <v>1852</v>
      </c>
    </row>
    <row r="330" spans="1:6" x14ac:dyDescent="0.25">
      <c r="A330" t="s">
        <v>1855</v>
      </c>
      <c r="B330" t="s">
        <v>423</v>
      </c>
      <c r="C330">
        <v>2.2999999999999998</v>
      </c>
      <c r="D330" t="s">
        <v>2520</v>
      </c>
      <c r="E330" t="s">
        <v>3048</v>
      </c>
      <c r="F330" t="s">
        <v>1854</v>
      </c>
    </row>
    <row r="331" spans="1:6" x14ac:dyDescent="0.25">
      <c r="A331" t="s">
        <v>1861</v>
      </c>
      <c r="B331" t="s">
        <v>423</v>
      </c>
      <c r="C331">
        <v>2.2999999999999998</v>
      </c>
      <c r="E331" t="s">
        <v>380</v>
      </c>
      <c r="F331" t="s">
        <v>1860</v>
      </c>
    </row>
    <row r="332" spans="1:6" x14ac:dyDescent="0.25">
      <c r="A332" t="s">
        <v>886</v>
      </c>
      <c r="B332" t="s">
        <v>336</v>
      </c>
      <c r="C332">
        <v>2.2999999999999998</v>
      </c>
      <c r="E332" t="s">
        <v>569</v>
      </c>
      <c r="F332" t="s">
        <v>885</v>
      </c>
    </row>
    <row r="333" spans="1:6" x14ac:dyDescent="0.25">
      <c r="A333" t="s">
        <v>882</v>
      </c>
      <c r="B333" t="s">
        <v>336</v>
      </c>
      <c r="C333">
        <v>2.2999999999999998</v>
      </c>
      <c r="E333" t="s">
        <v>474</v>
      </c>
      <c r="F333" t="s">
        <v>881</v>
      </c>
    </row>
    <row r="334" spans="1:6" x14ac:dyDescent="0.25">
      <c r="A334" t="s">
        <v>882</v>
      </c>
      <c r="B334" t="s">
        <v>423</v>
      </c>
      <c r="C334">
        <v>2.2999999999999998</v>
      </c>
      <c r="E334" t="s">
        <v>380</v>
      </c>
      <c r="F334" t="s">
        <v>1851</v>
      </c>
    </row>
    <row r="335" spans="1:6" x14ac:dyDescent="0.25">
      <c r="A335" t="s">
        <v>1857</v>
      </c>
      <c r="B335" t="s">
        <v>423</v>
      </c>
      <c r="C335">
        <v>2.2999999999999998</v>
      </c>
      <c r="D335" t="s">
        <v>2520</v>
      </c>
      <c r="E335" t="s">
        <v>3048</v>
      </c>
      <c r="F335" t="s">
        <v>1856</v>
      </c>
    </row>
    <row r="336" spans="1:6" x14ac:dyDescent="0.25">
      <c r="A336" t="s">
        <v>441</v>
      </c>
      <c r="B336" t="s">
        <v>423</v>
      </c>
      <c r="C336">
        <v>2.2999999999999998</v>
      </c>
      <c r="E336" t="s">
        <v>339</v>
      </c>
      <c r="F336" t="s">
        <v>440</v>
      </c>
    </row>
    <row r="337" spans="1:6" x14ac:dyDescent="0.25">
      <c r="A337" s="50" t="s">
        <v>890</v>
      </c>
      <c r="B337" t="s">
        <v>336</v>
      </c>
      <c r="C337">
        <v>2.2999999999999998</v>
      </c>
      <c r="D337" t="s">
        <v>2520</v>
      </c>
      <c r="E337" t="s">
        <v>3048</v>
      </c>
      <c r="F337" t="s">
        <v>889</v>
      </c>
    </row>
    <row r="338" spans="1:6" x14ac:dyDescent="0.25">
      <c r="A338" t="s">
        <v>586</v>
      </c>
      <c r="B338" t="s">
        <v>336</v>
      </c>
      <c r="C338">
        <v>2.1</v>
      </c>
      <c r="E338" t="s">
        <v>2240</v>
      </c>
      <c r="F338" t="s">
        <v>587</v>
      </c>
    </row>
    <row r="339" spans="1:6" x14ac:dyDescent="0.25">
      <c r="A339" t="s">
        <v>584</v>
      </c>
      <c r="B339" t="s">
        <v>336</v>
      </c>
      <c r="C339">
        <v>2.1</v>
      </c>
      <c r="E339" t="s">
        <v>2240</v>
      </c>
      <c r="F339" t="s">
        <v>585</v>
      </c>
    </row>
    <row r="340" spans="1:6" x14ac:dyDescent="0.25">
      <c r="A340" t="s">
        <v>588</v>
      </c>
      <c r="B340" t="s">
        <v>336</v>
      </c>
      <c r="C340">
        <v>2.1</v>
      </c>
      <c r="E340" t="s">
        <v>2240</v>
      </c>
      <c r="F340" s="47" t="s">
        <v>590</v>
      </c>
    </row>
    <row r="341" spans="1:6" x14ac:dyDescent="0.25">
      <c r="A341" t="s">
        <v>1863</v>
      </c>
      <c r="B341" t="s">
        <v>423</v>
      </c>
      <c r="C341">
        <v>2.2999999999999998</v>
      </c>
      <c r="D341" t="s">
        <v>2461</v>
      </c>
      <c r="E341" t="s">
        <v>334</v>
      </c>
      <c r="F341" t="s">
        <v>1862</v>
      </c>
    </row>
    <row r="342" spans="1:6" x14ac:dyDescent="0.25">
      <c r="A342" s="50" t="s">
        <v>892</v>
      </c>
      <c r="B342" t="s">
        <v>336</v>
      </c>
      <c r="C342">
        <v>2.2999999999999998</v>
      </c>
      <c r="D342" t="s">
        <v>2520</v>
      </c>
      <c r="E342" t="s">
        <v>3048</v>
      </c>
      <c r="F342" t="s">
        <v>891</v>
      </c>
    </row>
    <row r="343" spans="1:6" x14ac:dyDescent="0.25">
      <c r="A343" s="47" t="s">
        <v>894</v>
      </c>
      <c r="B343" t="s">
        <v>336</v>
      </c>
      <c r="D343" t="s">
        <v>2446</v>
      </c>
      <c r="E343" t="s">
        <v>461</v>
      </c>
      <c r="F343" s="50" t="s">
        <v>893</v>
      </c>
    </row>
    <row r="344" spans="1:6" x14ac:dyDescent="0.25">
      <c r="A344" t="s">
        <v>439</v>
      </c>
      <c r="B344" t="s">
        <v>423</v>
      </c>
      <c r="C344">
        <v>2.2999999999999998</v>
      </c>
      <c r="E344" t="s">
        <v>339</v>
      </c>
      <c r="F344" t="s">
        <v>438</v>
      </c>
    </row>
    <row r="345" spans="1:6" x14ac:dyDescent="0.25">
      <c r="A345" t="s">
        <v>1340</v>
      </c>
      <c r="B345" t="s">
        <v>423</v>
      </c>
      <c r="C345">
        <v>2.1</v>
      </c>
      <c r="D345" t="s">
        <v>2510</v>
      </c>
      <c r="E345" t="s">
        <v>101</v>
      </c>
      <c r="F345" s="49" t="s">
        <v>1339</v>
      </c>
    </row>
    <row r="346" spans="1:6" x14ac:dyDescent="0.25">
      <c r="A346" t="s">
        <v>1865</v>
      </c>
      <c r="B346" t="s">
        <v>423</v>
      </c>
      <c r="C346">
        <v>2.2999999999999998</v>
      </c>
      <c r="D346" t="s">
        <v>2520</v>
      </c>
      <c r="E346" t="s">
        <v>3048</v>
      </c>
      <c r="F346" t="s">
        <v>1864</v>
      </c>
    </row>
    <row r="347" spans="1:6" x14ac:dyDescent="0.25">
      <c r="A347" t="s">
        <v>896</v>
      </c>
      <c r="B347" t="s">
        <v>336</v>
      </c>
      <c r="C347">
        <v>2.2999999999999998</v>
      </c>
      <c r="E347" t="s">
        <v>569</v>
      </c>
      <c r="F347" t="s">
        <v>895</v>
      </c>
    </row>
    <row r="348" spans="1:6" x14ac:dyDescent="0.25">
      <c r="A348" t="s">
        <v>2435</v>
      </c>
      <c r="B348" t="s">
        <v>423</v>
      </c>
      <c r="C348">
        <v>2.2999999999999998</v>
      </c>
      <c r="D348" t="s">
        <v>2426</v>
      </c>
      <c r="E348" t="s">
        <v>461</v>
      </c>
      <c r="F348" t="s">
        <v>1867</v>
      </c>
    </row>
    <row r="349" spans="1:6" x14ac:dyDescent="0.25">
      <c r="A349" t="s">
        <v>1870</v>
      </c>
      <c r="B349" t="s">
        <v>423</v>
      </c>
      <c r="C349">
        <v>2.2999999999999998</v>
      </c>
      <c r="D349" t="s">
        <v>2461</v>
      </c>
      <c r="E349" t="s">
        <v>334</v>
      </c>
      <c r="F349" t="s">
        <v>1866</v>
      </c>
    </row>
    <row r="350" spans="1:6" x14ac:dyDescent="0.25">
      <c r="A350" t="s">
        <v>1871</v>
      </c>
      <c r="B350" t="s">
        <v>423</v>
      </c>
      <c r="C350">
        <v>2.2999999999999998</v>
      </c>
      <c r="D350" t="s">
        <v>2461</v>
      </c>
      <c r="E350" t="s">
        <v>334</v>
      </c>
      <c r="F350" s="47" t="s">
        <v>1872</v>
      </c>
    </row>
    <row r="351" spans="1:6" x14ac:dyDescent="0.25">
      <c r="A351" t="s">
        <v>1869</v>
      </c>
      <c r="B351" t="s">
        <v>2990</v>
      </c>
      <c r="C351">
        <v>2.2999999999999998</v>
      </c>
      <c r="E351" t="s">
        <v>1021</v>
      </c>
      <c r="F351" t="s">
        <v>3017</v>
      </c>
    </row>
    <row r="352" spans="1:6" x14ac:dyDescent="0.25">
      <c r="A352" t="s">
        <v>3018</v>
      </c>
      <c r="B352" t="s">
        <v>2990</v>
      </c>
      <c r="C352">
        <v>2.2999999999999998</v>
      </c>
      <c r="D352" t="s">
        <v>3019</v>
      </c>
      <c r="E352" t="s">
        <v>2779</v>
      </c>
      <c r="F352" t="s">
        <v>3020</v>
      </c>
    </row>
    <row r="353" spans="1:6" x14ac:dyDescent="0.25">
      <c r="A353" s="50" t="s">
        <v>1561</v>
      </c>
      <c r="B353" t="s">
        <v>423</v>
      </c>
      <c r="C353">
        <v>2.2000000000000002</v>
      </c>
      <c r="D353" t="s">
        <v>2283</v>
      </c>
      <c r="E353" t="s">
        <v>100</v>
      </c>
      <c r="F353" t="s">
        <v>1560</v>
      </c>
    </row>
    <row r="354" spans="1:6" x14ac:dyDescent="0.25">
      <c r="A354" t="s">
        <v>898</v>
      </c>
      <c r="B354" t="s">
        <v>336</v>
      </c>
      <c r="C354">
        <v>2.2999999999999998</v>
      </c>
      <c r="D354" t="s">
        <v>2520</v>
      </c>
      <c r="E354" t="s">
        <v>3048</v>
      </c>
      <c r="F354" t="s">
        <v>897</v>
      </c>
    </row>
    <row r="355" spans="1:6" x14ac:dyDescent="0.25">
      <c r="A355" t="s">
        <v>2436</v>
      </c>
      <c r="B355" t="s">
        <v>336</v>
      </c>
      <c r="C355">
        <v>2.2999999999999998</v>
      </c>
      <c r="D355" t="s">
        <v>2433</v>
      </c>
      <c r="E355" t="s">
        <v>461</v>
      </c>
      <c r="F355" t="s">
        <v>899</v>
      </c>
    </row>
    <row r="356" spans="1:6" x14ac:dyDescent="0.25">
      <c r="A356" t="s">
        <v>1874</v>
      </c>
      <c r="B356" t="s">
        <v>423</v>
      </c>
      <c r="C356">
        <v>2.2999999999999998</v>
      </c>
      <c r="D356" t="s">
        <v>2520</v>
      </c>
      <c r="E356" t="s">
        <v>3048</v>
      </c>
      <c r="F356" t="s">
        <v>1873</v>
      </c>
    </row>
    <row r="357" spans="1:6" x14ac:dyDescent="0.25">
      <c r="A357" t="s">
        <v>589</v>
      </c>
      <c r="B357" t="s">
        <v>336</v>
      </c>
      <c r="C357">
        <v>2.1</v>
      </c>
      <c r="D357" t="s">
        <v>2359</v>
      </c>
      <c r="E357" t="s">
        <v>461</v>
      </c>
      <c r="F357" s="50" t="s">
        <v>591</v>
      </c>
    </row>
    <row r="358" spans="1:6" x14ac:dyDescent="0.25">
      <c r="A358" t="s">
        <v>1876</v>
      </c>
      <c r="B358" t="s">
        <v>423</v>
      </c>
      <c r="C358">
        <v>2.2999999999999998</v>
      </c>
      <c r="E358" t="s">
        <v>569</v>
      </c>
      <c r="F358" t="s">
        <v>1875</v>
      </c>
    </row>
    <row r="359" spans="1:6" x14ac:dyDescent="0.25">
      <c r="A359" t="s">
        <v>390</v>
      </c>
      <c r="B359" t="s">
        <v>336</v>
      </c>
      <c r="C359">
        <v>2.2999999999999998</v>
      </c>
      <c r="E359" t="s">
        <v>339</v>
      </c>
      <c r="F359" s="49" t="s">
        <v>389</v>
      </c>
    </row>
    <row r="360" spans="1:6" x14ac:dyDescent="0.25">
      <c r="A360" t="s">
        <v>901</v>
      </c>
      <c r="B360" t="s">
        <v>336</v>
      </c>
      <c r="C360">
        <v>2.2999999999999998</v>
      </c>
      <c r="E360" t="s">
        <v>569</v>
      </c>
      <c r="F360" t="s">
        <v>900</v>
      </c>
    </row>
    <row r="361" spans="1:6" x14ac:dyDescent="0.25">
      <c r="A361" t="s">
        <v>2997</v>
      </c>
      <c r="B361" t="s">
        <v>2990</v>
      </c>
      <c r="C361">
        <v>2.1</v>
      </c>
      <c r="D361" t="s">
        <v>3007</v>
      </c>
      <c r="E361" t="s">
        <v>2772</v>
      </c>
      <c r="F361" t="s">
        <v>2998</v>
      </c>
    </row>
    <row r="362" spans="1:6" x14ac:dyDescent="0.25">
      <c r="A362" t="s">
        <v>903</v>
      </c>
      <c r="B362" t="s">
        <v>336</v>
      </c>
      <c r="C362">
        <v>2.2999999999999998</v>
      </c>
      <c r="D362" t="s">
        <v>2461</v>
      </c>
      <c r="E362" t="s">
        <v>334</v>
      </c>
      <c r="F362" t="s">
        <v>902</v>
      </c>
    </row>
    <row r="363" spans="1:6" x14ac:dyDescent="0.25">
      <c r="A363" t="s">
        <v>1342</v>
      </c>
      <c r="B363" t="s">
        <v>423</v>
      </c>
      <c r="C363">
        <v>2.1</v>
      </c>
      <c r="E363" t="s">
        <v>474</v>
      </c>
      <c r="F363" t="s">
        <v>1341</v>
      </c>
    </row>
    <row r="364" spans="1:6" x14ac:dyDescent="0.25">
      <c r="A364" t="s">
        <v>905</v>
      </c>
      <c r="B364" t="s">
        <v>336</v>
      </c>
      <c r="C364">
        <v>2.2999999999999998</v>
      </c>
      <c r="E364" t="s">
        <v>569</v>
      </c>
      <c r="F364" t="s">
        <v>904</v>
      </c>
    </row>
    <row r="365" spans="1:6" x14ac:dyDescent="0.25">
      <c r="A365" t="s">
        <v>1880</v>
      </c>
      <c r="B365" t="s">
        <v>423</v>
      </c>
      <c r="C365">
        <v>2.2999999999999998</v>
      </c>
      <c r="D365" t="s">
        <v>2520</v>
      </c>
      <c r="E365" t="s">
        <v>3048</v>
      </c>
      <c r="F365" t="s">
        <v>1879</v>
      </c>
    </row>
    <row r="366" spans="1:6" x14ac:dyDescent="0.25">
      <c r="A366" t="s">
        <v>1878</v>
      </c>
      <c r="B366" t="s">
        <v>423</v>
      </c>
      <c r="C366">
        <v>2.2999999999999998</v>
      </c>
      <c r="E366" t="s">
        <v>380</v>
      </c>
      <c r="F366" t="s">
        <v>1877</v>
      </c>
    </row>
    <row r="367" spans="1:6" x14ac:dyDescent="0.25">
      <c r="A367" s="50" t="s">
        <v>907</v>
      </c>
      <c r="B367" t="s">
        <v>336</v>
      </c>
      <c r="C367">
        <v>2.2999999999999998</v>
      </c>
      <c r="D367" t="s">
        <v>2520</v>
      </c>
      <c r="E367" t="s">
        <v>3048</v>
      </c>
      <c r="F367" t="s">
        <v>906</v>
      </c>
    </row>
    <row r="368" spans="1:6" x14ac:dyDescent="0.25">
      <c r="A368" t="s">
        <v>593</v>
      </c>
      <c r="B368" t="s">
        <v>336</v>
      </c>
      <c r="C368">
        <v>2.1</v>
      </c>
      <c r="E368" t="s">
        <v>380</v>
      </c>
      <c r="F368" t="s">
        <v>592</v>
      </c>
    </row>
    <row r="369" spans="1:6" x14ac:dyDescent="0.25">
      <c r="A369" t="s">
        <v>3037</v>
      </c>
      <c r="B369" t="s">
        <v>3040</v>
      </c>
      <c r="C369">
        <v>2.2000000000000002</v>
      </c>
      <c r="E369" t="s">
        <v>474</v>
      </c>
      <c r="F369" t="s">
        <v>3042</v>
      </c>
    </row>
    <row r="370" spans="1:6" x14ac:dyDescent="0.25">
      <c r="A370" t="s">
        <v>909</v>
      </c>
      <c r="B370" t="s">
        <v>336</v>
      </c>
      <c r="C370">
        <v>2.2999999999999998</v>
      </c>
      <c r="E370" t="s">
        <v>569</v>
      </c>
      <c r="F370" t="s">
        <v>908</v>
      </c>
    </row>
    <row r="371" spans="1:6" x14ac:dyDescent="0.25">
      <c r="A371" s="50" t="s">
        <v>1563</v>
      </c>
      <c r="B371" t="s">
        <v>423</v>
      </c>
      <c r="C371">
        <v>2.2000000000000002</v>
      </c>
      <c r="E371" t="s">
        <v>100</v>
      </c>
      <c r="F371" t="s">
        <v>1562</v>
      </c>
    </row>
    <row r="372" spans="1:6" x14ac:dyDescent="0.25">
      <c r="A372" t="s">
        <v>1344</v>
      </c>
      <c r="B372" t="s">
        <v>423</v>
      </c>
      <c r="C372">
        <v>2.1</v>
      </c>
      <c r="D372" t="s">
        <v>2774</v>
      </c>
      <c r="E372" t="s">
        <v>2772</v>
      </c>
      <c r="F372" s="50" t="s">
        <v>1343</v>
      </c>
    </row>
    <row r="373" spans="1:6" x14ac:dyDescent="0.25">
      <c r="A373" s="50" t="s">
        <v>1565</v>
      </c>
      <c r="B373" t="s">
        <v>423</v>
      </c>
      <c r="C373">
        <v>2.2000000000000002</v>
      </c>
      <c r="D373" t="s">
        <v>2276</v>
      </c>
      <c r="E373" t="s">
        <v>2517</v>
      </c>
      <c r="F373" t="s">
        <v>1564</v>
      </c>
    </row>
    <row r="374" spans="1:6" x14ac:dyDescent="0.25">
      <c r="A374" s="50" t="s">
        <v>1346</v>
      </c>
      <c r="B374" t="s">
        <v>423</v>
      </c>
      <c r="C374">
        <v>2.2000000000000002</v>
      </c>
      <c r="D374" t="s">
        <v>2283</v>
      </c>
      <c r="E374" t="s">
        <v>100</v>
      </c>
      <c r="F374" s="50" t="s">
        <v>1345</v>
      </c>
    </row>
    <row r="375" spans="1:6" x14ac:dyDescent="0.25">
      <c r="A375" s="50" t="s">
        <v>911</v>
      </c>
      <c r="B375" t="s">
        <v>336</v>
      </c>
      <c r="C375">
        <v>2.2999999999999998</v>
      </c>
      <c r="D375" t="s">
        <v>2520</v>
      </c>
      <c r="E375" t="s">
        <v>3048</v>
      </c>
      <c r="F375" s="47" t="s">
        <v>910</v>
      </c>
    </row>
    <row r="376" spans="1:6" x14ac:dyDescent="0.25">
      <c r="A376" s="50" t="s">
        <v>913</v>
      </c>
      <c r="B376" t="s">
        <v>336</v>
      </c>
      <c r="C376">
        <v>2.2999999999999998</v>
      </c>
      <c r="D376" t="s">
        <v>2520</v>
      </c>
      <c r="E376" t="s">
        <v>3048</v>
      </c>
      <c r="F376" t="s">
        <v>912</v>
      </c>
    </row>
    <row r="377" spans="1:6" x14ac:dyDescent="0.25">
      <c r="A377" s="50" t="s">
        <v>1348</v>
      </c>
      <c r="B377" t="s">
        <v>423</v>
      </c>
      <c r="C377">
        <v>2.2000000000000002</v>
      </c>
      <c r="E377" t="s">
        <v>569</v>
      </c>
      <c r="F377" s="50" t="s">
        <v>1347</v>
      </c>
    </row>
    <row r="378" spans="1:6" x14ac:dyDescent="0.25">
      <c r="A378" t="s">
        <v>2984</v>
      </c>
      <c r="B378" t="s">
        <v>2982</v>
      </c>
      <c r="C378">
        <v>2.2999999999999998</v>
      </c>
      <c r="E378" t="s">
        <v>2985</v>
      </c>
      <c r="F378" t="s">
        <v>2986</v>
      </c>
    </row>
    <row r="379" spans="1:6" x14ac:dyDescent="0.25">
      <c r="A379" t="s">
        <v>915</v>
      </c>
      <c r="B379" t="s">
        <v>2441</v>
      </c>
      <c r="C379">
        <v>2.2999999999999998</v>
      </c>
      <c r="E379" t="s">
        <v>1111</v>
      </c>
      <c r="F379" t="s">
        <v>914</v>
      </c>
    </row>
    <row r="380" spans="1:6" x14ac:dyDescent="0.25">
      <c r="A380" t="s">
        <v>1882</v>
      </c>
      <c r="B380" t="s">
        <v>423</v>
      </c>
      <c r="C380">
        <v>2.2999999999999998</v>
      </c>
      <c r="D380" t="s">
        <v>1883</v>
      </c>
      <c r="E380" t="s">
        <v>569</v>
      </c>
      <c r="F380" t="s">
        <v>1881</v>
      </c>
    </row>
    <row r="381" spans="1:6" x14ac:dyDescent="0.25">
      <c r="A381" s="50" t="s">
        <v>917</v>
      </c>
      <c r="B381" t="s">
        <v>336</v>
      </c>
      <c r="C381">
        <v>2.2999999999999998</v>
      </c>
      <c r="D381" t="s">
        <v>2520</v>
      </c>
      <c r="E381" t="s">
        <v>3048</v>
      </c>
      <c r="F381" t="s">
        <v>916</v>
      </c>
    </row>
    <row r="382" spans="1:6" x14ac:dyDescent="0.25">
      <c r="A382" t="s">
        <v>919</v>
      </c>
      <c r="B382" t="s">
        <v>336</v>
      </c>
      <c r="C382">
        <v>2.2999999999999998</v>
      </c>
      <c r="E382" t="s">
        <v>569</v>
      </c>
      <c r="F382" t="s">
        <v>918</v>
      </c>
    </row>
    <row r="383" spans="1:6" x14ac:dyDescent="0.25">
      <c r="A383" s="50" t="s">
        <v>1350</v>
      </c>
      <c r="B383" t="s">
        <v>423</v>
      </c>
      <c r="C383">
        <v>2.2000000000000002</v>
      </c>
      <c r="D383" t="s">
        <v>2283</v>
      </c>
      <c r="E383" t="s">
        <v>100</v>
      </c>
      <c r="F383" s="50" t="s">
        <v>1349</v>
      </c>
    </row>
    <row r="384" spans="1:6" x14ac:dyDescent="0.25">
      <c r="A384" s="50" t="s">
        <v>921</v>
      </c>
      <c r="B384" t="s">
        <v>336</v>
      </c>
      <c r="C384">
        <v>2.2999999999999998</v>
      </c>
      <c r="D384" t="s">
        <v>2520</v>
      </c>
      <c r="E384" t="s">
        <v>3048</v>
      </c>
      <c r="F384" t="s">
        <v>920</v>
      </c>
    </row>
    <row r="385" spans="1:6" x14ac:dyDescent="0.25">
      <c r="A385" s="50" t="s">
        <v>923</v>
      </c>
      <c r="B385" t="s">
        <v>336</v>
      </c>
      <c r="C385">
        <v>2.2999999999999998</v>
      </c>
      <c r="D385" t="s">
        <v>2520</v>
      </c>
      <c r="E385" t="s">
        <v>3048</v>
      </c>
      <c r="F385" t="s">
        <v>922</v>
      </c>
    </row>
    <row r="386" spans="1:6" x14ac:dyDescent="0.25">
      <c r="A386" s="50" t="s">
        <v>594</v>
      </c>
      <c r="B386" t="s">
        <v>336</v>
      </c>
      <c r="C386">
        <v>2.2999999999999998</v>
      </c>
      <c r="D386" t="s">
        <v>2520</v>
      </c>
      <c r="E386" t="s">
        <v>3048</v>
      </c>
      <c r="F386" s="50" t="s">
        <v>595</v>
      </c>
    </row>
    <row r="387" spans="1:6" x14ac:dyDescent="0.25">
      <c r="A387" s="50" t="s">
        <v>925</v>
      </c>
      <c r="B387" t="s">
        <v>336</v>
      </c>
      <c r="C387">
        <v>2.2999999999999998</v>
      </c>
      <c r="D387" t="s">
        <v>2520</v>
      </c>
      <c r="E387" t="s">
        <v>3048</v>
      </c>
      <c r="F387" t="s">
        <v>924</v>
      </c>
    </row>
    <row r="388" spans="1:6" x14ac:dyDescent="0.25">
      <c r="A388" s="50" t="s">
        <v>927</v>
      </c>
      <c r="B388" t="s">
        <v>336</v>
      </c>
      <c r="C388">
        <v>2.2000000000000002</v>
      </c>
      <c r="E388" t="s">
        <v>100</v>
      </c>
      <c r="F388" s="50" t="s">
        <v>926</v>
      </c>
    </row>
    <row r="389" spans="1:6" x14ac:dyDescent="0.25">
      <c r="A389" t="s">
        <v>1352</v>
      </c>
      <c r="B389" t="s">
        <v>423</v>
      </c>
      <c r="C389">
        <v>2.1</v>
      </c>
      <c r="E389" t="s">
        <v>2240</v>
      </c>
      <c r="F389" t="s">
        <v>1351</v>
      </c>
    </row>
    <row r="390" spans="1:6" x14ac:dyDescent="0.25">
      <c r="A390" t="s">
        <v>2357</v>
      </c>
      <c r="B390" t="s">
        <v>331</v>
      </c>
      <c r="C390">
        <v>2.2000000000000002</v>
      </c>
      <c r="D390" t="s">
        <v>2522</v>
      </c>
      <c r="E390" t="s">
        <v>2517</v>
      </c>
      <c r="F390" s="50" t="s">
        <v>2358</v>
      </c>
    </row>
    <row r="391" spans="1:6" x14ac:dyDescent="0.25">
      <c r="A391" t="s">
        <v>507</v>
      </c>
      <c r="B391" t="s">
        <v>423</v>
      </c>
      <c r="C391">
        <v>2.2999999999999998</v>
      </c>
      <c r="D391" t="s">
        <v>2520</v>
      </c>
      <c r="E391" t="s">
        <v>3048</v>
      </c>
      <c r="F391" t="s">
        <v>506</v>
      </c>
    </row>
    <row r="392" spans="1:6" x14ac:dyDescent="0.25">
      <c r="A392" t="s">
        <v>931</v>
      </c>
      <c r="B392" t="s">
        <v>336</v>
      </c>
      <c r="C392">
        <v>2.2999999999999998</v>
      </c>
      <c r="D392" t="s">
        <v>2905</v>
      </c>
      <c r="E392" t="s">
        <v>100</v>
      </c>
      <c r="F392" s="50" t="s">
        <v>930</v>
      </c>
    </row>
    <row r="393" spans="1:6" x14ac:dyDescent="0.25">
      <c r="A393" t="s">
        <v>1354</v>
      </c>
      <c r="B393" t="s">
        <v>423</v>
      </c>
      <c r="C393">
        <v>2.1</v>
      </c>
      <c r="D393" t="s">
        <v>2521</v>
      </c>
      <c r="E393" t="s">
        <v>3048</v>
      </c>
      <c r="F393" t="s">
        <v>1353</v>
      </c>
    </row>
    <row r="394" spans="1:6" x14ac:dyDescent="0.25">
      <c r="A394" t="s">
        <v>933</v>
      </c>
      <c r="B394" t="s">
        <v>336</v>
      </c>
      <c r="C394">
        <v>2.2999999999999998</v>
      </c>
      <c r="E394" t="s">
        <v>986</v>
      </c>
      <c r="F394" t="s">
        <v>932</v>
      </c>
    </row>
    <row r="395" spans="1:6" x14ac:dyDescent="0.25">
      <c r="A395" t="s">
        <v>1885</v>
      </c>
      <c r="B395" s="50" t="s">
        <v>423</v>
      </c>
      <c r="C395">
        <v>2.2999999999999998</v>
      </c>
      <c r="D395" t="s">
        <v>2461</v>
      </c>
      <c r="E395" t="s">
        <v>334</v>
      </c>
      <c r="F395" t="s">
        <v>1884</v>
      </c>
    </row>
    <row r="396" spans="1:6" x14ac:dyDescent="0.25">
      <c r="A396" t="s">
        <v>597</v>
      </c>
      <c r="B396" t="s">
        <v>336</v>
      </c>
      <c r="C396">
        <v>2.1</v>
      </c>
      <c r="E396" t="s">
        <v>569</v>
      </c>
      <c r="F396" t="s">
        <v>596</v>
      </c>
    </row>
    <row r="397" spans="1:6" x14ac:dyDescent="0.25">
      <c r="A397" s="50" t="s">
        <v>1356</v>
      </c>
      <c r="B397" t="s">
        <v>423</v>
      </c>
      <c r="C397">
        <v>2.2000000000000002</v>
      </c>
      <c r="D397" t="s">
        <v>2815</v>
      </c>
      <c r="E397" t="s">
        <v>101</v>
      </c>
      <c r="F397" s="50" t="s">
        <v>1355</v>
      </c>
    </row>
    <row r="398" spans="1:6" x14ac:dyDescent="0.25">
      <c r="A398" t="s">
        <v>2907</v>
      </c>
      <c r="B398" t="s">
        <v>423</v>
      </c>
      <c r="C398">
        <v>2.2999999999999998</v>
      </c>
      <c r="D398" t="s">
        <v>2906</v>
      </c>
      <c r="E398" t="s">
        <v>101</v>
      </c>
      <c r="F398" s="49" t="s">
        <v>1886</v>
      </c>
    </row>
    <row r="399" spans="1:6" x14ac:dyDescent="0.25">
      <c r="A399" s="50" t="s">
        <v>935</v>
      </c>
      <c r="B399" t="s">
        <v>336</v>
      </c>
      <c r="C399">
        <v>2.2999999999999998</v>
      </c>
      <c r="D399" t="s">
        <v>2520</v>
      </c>
      <c r="E399" t="s">
        <v>3048</v>
      </c>
      <c r="F399" t="s">
        <v>934</v>
      </c>
    </row>
    <row r="400" spans="1:6" x14ac:dyDescent="0.25">
      <c r="A400" t="s">
        <v>598</v>
      </c>
      <c r="B400" t="s">
        <v>336</v>
      </c>
      <c r="C400">
        <v>2.2000000000000002</v>
      </c>
      <c r="D400" t="s">
        <v>2513</v>
      </c>
      <c r="E400" t="s">
        <v>2517</v>
      </c>
      <c r="F400" s="50" t="s">
        <v>599</v>
      </c>
    </row>
    <row r="401" spans="1:6" x14ac:dyDescent="0.25">
      <c r="A401" s="50" t="s">
        <v>1358</v>
      </c>
      <c r="B401" t="s">
        <v>423</v>
      </c>
      <c r="C401">
        <v>2.2000000000000002</v>
      </c>
      <c r="D401" t="s">
        <v>2283</v>
      </c>
      <c r="E401" t="s">
        <v>100</v>
      </c>
      <c r="F401" s="50" t="s">
        <v>1357</v>
      </c>
    </row>
    <row r="402" spans="1:6" x14ac:dyDescent="0.25">
      <c r="A402" s="50" t="s">
        <v>1888</v>
      </c>
      <c r="B402" t="s">
        <v>423</v>
      </c>
      <c r="C402">
        <v>2.2000000000000002</v>
      </c>
      <c r="E402" t="s">
        <v>100</v>
      </c>
      <c r="F402" s="50" t="s">
        <v>1887</v>
      </c>
    </row>
    <row r="403" spans="1:6" x14ac:dyDescent="0.25">
      <c r="A403" s="50" t="s">
        <v>937</v>
      </c>
      <c r="B403" t="s">
        <v>336</v>
      </c>
      <c r="C403">
        <v>2.2999999999999998</v>
      </c>
      <c r="D403" t="s">
        <v>2520</v>
      </c>
      <c r="E403" t="s">
        <v>3048</v>
      </c>
      <c r="F403" t="s">
        <v>936</v>
      </c>
    </row>
    <row r="404" spans="1:6" x14ac:dyDescent="0.25">
      <c r="A404" t="s">
        <v>1890</v>
      </c>
      <c r="B404" t="s">
        <v>423</v>
      </c>
      <c r="C404">
        <v>2.2999999999999998</v>
      </c>
      <c r="D404" t="s">
        <v>2520</v>
      </c>
      <c r="E404" t="s">
        <v>3048</v>
      </c>
      <c r="F404" t="s">
        <v>1889</v>
      </c>
    </row>
    <row r="405" spans="1:6" x14ac:dyDescent="0.25">
      <c r="A405" t="s">
        <v>600</v>
      </c>
      <c r="B405" t="s">
        <v>336</v>
      </c>
      <c r="C405">
        <v>2.1</v>
      </c>
      <c r="D405" t="s">
        <v>2775</v>
      </c>
      <c r="E405" t="s">
        <v>2772</v>
      </c>
      <c r="F405" s="52" t="s">
        <v>601</v>
      </c>
    </row>
    <row r="406" spans="1:6" x14ac:dyDescent="0.25">
      <c r="A406" s="50" t="s">
        <v>388</v>
      </c>
      <c r="B406" t="s">
        <v>336</v>
      </c>
      <c r="C406">
        <v>2.2999999999999998</v>
      </c>
      <c r="D406" t="s">
        <v>2520</v>
      </c>
      <c r="E406" t="s">
        <v>3048</v>
      </c>
      <c r="F406" t="s">
        <v>387</v>
      </c>
    </row>
    <row r="407" spans="1:6" x14ac:dyDescent="0.25">
      <c r="A407" t="s">
        <v>603</v>
      </c>
      <c r="B407" t="s">
        <v>336</v>
      </c>
      <c r="C407">
        <v>2.2000000000000002</v>
      </c>
      <c r="D407" t="s">
        <v>2513</v>
      </c>
      <c r="E407" t="s">
        <v>2517</v>
      </c>
      <c r="F407" s="50" t="s">
        <v>602</v>
      </c>
    </row>
    <row r="408" spans="1:6" x14ac:dyDescent="0.25">
      <c r="A408" t="s">
        <v>505</v>
      </c>
      <c r="B408" t="s">
        <v>423</v>
      </c>
      <c r="C408">
        <v>2.2999999999999998</v>
      </c>
      <c r="E408" t="s">
        <v>339</v>
      </c>
      <c r="F408" t="s">
        <v>504</v>
      </c>
    </row>
    <row r="409" spans="1:6" x14ac:dyDescent="0.25">
      <c r="A409" t="s">
        <v>503</v>
      </c>
      <c r="B409" t="s">
        <v>423</v>
      </c>
      <c r="C409">
        <v>2.2999999999999998</v>
      </c>
      <c r="E409" t="s">
        <v>339</v>
      </c>
      <c r="F409" t="s">
        <v>502</v>
      </c>
    </row>
    <row r="410" spans="1:6" x14ac:dyDescent="0.25">
      <c r="A410" t="s">
        <v>386</v>
      </c>
      <c r="B410" t="s">
        <v>336</v>
      </c>
      <c r="C410">
        <v>2.2999999999999998</v>
      </c>
      <c r="E410" t="s">
        <v>339</v>
      </c>
      <c r="F410" t="s">
        <v>385</v>
      </c>
    </row>
    <row r="411" spans="1:6" x14ac:dyDescent="0.25">
      <c r="A411" t="s">
        <v>939</v>
      </c>
      <c r="B411" t="s">
        <v>336</v>
      </c>
      <c r="C411">
        <v>2.2999999999999998</v>
      </c>
      <c r="D411" t="s">
        <v>2514</v>
      </c>
      <c r="E411" t="s">
        <v>2517</v>
      </c>
      <c r="F411" t="s">
        <v>938</v>
      </c>
    </row>
    <row r="412" spans="1:6" x14ac:dyDescent="0.25">
      <c r="A412" s="50" t="s">
        <v>1567</v>
      </c>
      <c r="B412" t="s">
        <v>423</v>
      </c>
      <c r="C412">
        <v>2.2000000000000002</v>
      </c>
      <c r="E412" t="s">
        <v>569</v>
      </c>
      <c r="F412" s="50" t="s">
        <v>1566</v>
      </c>
    </row>
    <row r="413" spans="1:6" x14ac:dyDescent="0.25">
      <c r="A413" t="s">
        <v>1894</v>
      </c>
      <c r="B413" t="s">
        <v>423</v>
      </c>
      <c r="C413">
        <v>2.2999999999999998</v>
      </c>
      <c r="E413" t="s">
        <v>569</v>
      </c>
      <c r="F413" t="s">
        <v>1893</v>
      </c>
    </row>
    <row r="414" spans="1:6" x14ac:dyDescent="0.25">
      <c r="A414" t="s">
        <v>1896</v>
      </c>
      <c r="B414" t="s">
        <v>423</v>
      </c>
      <c r="C414">
        <v>2.2999999999999998</v>
      </c>
      <c r="E414" t="s">
        <v>339</v>
      </c>
      <c r="F414" t="s">
        <v>1895</v>
      </c>
    </row>
    <row r="415" spans="1:6" x14ac:dyDescent="0.25">
      <c r="A415" t="s">
        <v>499</v>
      </c>
      <c r="B415" t="s">
        <v>423</v>
      </c>
      <c r="C415">
        <v>2.2999999999999998</v>
      </c>
      <c r="E415" t="s">
        <v>339</v>
      </c>
      <c r="F415" t="s">
        <v>498</v>
      </c>
    </row>
    <row r="416" spans="1:6" x14ac:dyDescent="0.25">
      <c r="A416" t="s">
        <v>501</v>
      </c>
      <c r="B416" t="s">
        <v>423</v>
      </c>
      <c r="C416">
        <v>2.2999999999999998</v>
      </c>
      <c r="E416" t="s">
        <v>339</v>
      </c>
      <c r="F416" t="s">
        <v>500</v>
      </c>
    </row>
    <row r="417" spans="1:6" x14ac:dyDescent="0.25">
      <c r="A417" t="s">
        <v>1898</v>
      </c>
      <c r="B417" t="s">
        <v>423</v>
      </c>
      <c r="C417">
        <v>2.2999999999999998</v>
      </c>
      <c r="E417" t="s">
        <v>569</v>
      </c>
      <c r="F417" t="s">
        <v>1897</v>
      </c>
    </row>
    <row r="418" spans="1:6" x14ac:dyDescent="0.25">
      <c r="A418" s="50" t="s">
        <v>1900</v>
      </c>
      <c r="B418" t="s">
        <v>423</v>
      </c>
      <c r="C418">
        <v>2.2999999999999998</v>
      </c>
      <c r="E418" t="s">
        <v>569</v>
      </c>
      <c r="F418" t="s">
        <v>1899</v>
      </c>
    </row>
    <row r="419" spans="1:6" x14ac:dyDescent="0.25">
      <c r="A419" t="s">
        <v>1569</v>
      </c>
      <c r="B419" t="s">
        <v>423</v>
      </c>
      <c r="C419">
        <v>2.2000000000000002</v>
      </c>
      <c r="E419" t="s">
        <v>855</v>
      </c>
      <c r="F419" s="49" t="s">
        <v>1568</v>
      </c>
    </row>
    <row r="420" spans="1:6" x14ac:dyDescent="0.25">
      <c r="A420" t="s">
        <v>1360</v>
      </c>
      <c r="B420" t="s">
        <v>423</v>
      </c>
      <c r="C420">
        <v>2.1</v>
      </c>
      <c r="D420" t="s">
        <v>2774</v>
      </c>
      <c r="E420" t="s">
        <v>2772</v>
      </c>
      <c r="F420" s="50" t="s">
        <v>1359</v>
      </c>
    </row>
    <row r="421" spans="1:6" x14ac:dyDescent="0.25">
      <c r="A421" s="50" t="s">
        <v>497</v>
      </c>
      <c r="B421" t="s">
        <v>423</v>
      </c>
      <c r="C421">
        <v>2.2999999999999998</v>
      </c>
      <c r="E421" t="s">
        <v>333</v>
      </c>
      <c r="F421" t="s">
        <v>496</v>
      </c>
    </row>
    <row r="422" spans="1:6" x14ac:dyDescent="0.25">
      <c r="A422" s="50" t="s">
        <v>353</v>
      </c>
      <c r="B422" t="s">
        <v>336</v>
      </c>
      <c r="C422">
        <v>2.1</v>
      </c>
      <c r="E422" t="s">
        <v>339</v>
      </c>
      <c r="F422" t="s">
        <v>352</v>
      </c>
    </row>
    <row r="423" spans="1:6" x14ac:dyDescent="0.25">
      <c r="A423" t="s">
        <v>1362</v>
      </c>
      <c r="B423" t="s">
        <v>423</v>
      </c>
      <c r="C423">
        <v>2.1</v>
      </c>
      <c r="D423" t="s">
        <v>2776</v>
      </c>
      <c r="E423" t="s">
        <v>2772</v>
      </c>
      <c r="F423" s="50" t="s">
        <v>1361</v>
      </c>
    </row>
    <row r="424" spans="1:6" x14ac:dyDescent="0.25">
      <c r="A424" s="50" t="s">
        <v>1364</v>
      </c>
      <c r="B424" t="s">
        <v>423</v>
      </c>
      <c r="C424">
        <v>2.1</v>
      </c>
      <c r="E424" t="s">
        <v>880</v>
      </c>
      <c r="F424" t="s">
        <v>1363</v>
      </c>
    </row>
    <row r="425" spans="1:6" x14ac:dyDescent="0.25">
      <c r="A425" s="50" t="s">
        <v>384</v>
      </c>
      <c r="B425" t="s">
        <v>336</v>
      </c>
      <c r="C425">
        <v>2.2999999999999998</v>
      </c>
      <c r="E425" t="s">
        <v>339</v>
      </c>
      <c r="F425" t="s">
        <v>383</v>
      </c>
    </row>
    <row r="426" spans="1:6" x14ac:dyDescent="0.25">
      <c r="A426" s="50" t="s">
        <v>1571</v>
      </c>
      <c r="B426" t="s">
        <v>423</v>
      </c>
      <c r="C426">
        <v>2.2000000000000002</v>
      </c>
      <c r="E426" t="s">
        <v>100</v>
      </c>
      <c r="F426" s="50" t="s">
        <v>1570</v>
      </c>
    </row>
    <row r="427" spans="1:6" x14ac:dyDescent="0.25">
      <c r="A427" t="s">
        <v>495</v>
      </c>
      <c r="B427" t="s">
        <v>423</v>
      </c>
      <c r="C427">
        <v>2.2999999999999998</v>
      </c>
      <c r="E427" t="s">
        <v>333</v>
      </c>
      <c r="F427" t="s">
        <v>516</v>
      </c>
    </row>
    <row r="428" spans="1:6" x14ac:dyDescent="0.25">
      <c r="A428" s="50" t="s">
        <v>1902</v>
      </c>
      <c r="B428" t="s">
        <v>423</v>
      </c>
      <c r="C428">
        <v>2.2999999999999998</v>
      </c>
      <c r="E428" t="s">
        <v>569</v>
      </c>
      <c r="F428" t="s">
        <v>1901</v>
      </c>
    </row>
    <row r="429" spans="1:6" x14ac:dyDescent="0.25">
      <c r="A429" s="50" t="s">
        <v>1366</v>
      </c>
      <c r="B429" t="s">
        <v>423</v>
      </c>
      <c r="C429">
        <v>2.1</v>
      </c>
      <c r="E429" t="s">
        <v>2240</v>
      </c>
      <c r="F429" t="s">
        <v>1365</v>
      </c>
    </row>
    <row r="430" spans="1:6" x14ac:dyDescent="0.25">
      <c r="A430" s="50" t="s">
        <v>1573</v>
      </c>
      <c r="B430" t="s">
        <v>423</v>
      </c>
      <c r="C430">
        <v>2.2000000000000002</v>
      </c>
      <c r="E430" t="s">
        <v>1021</v>
      </c>
      <c r="F430" t="s">
        <v>1572</v>
      </c>
    </row>
    <row r="431" spans="1:6" x14ac:dyDescent="0.25">
      <c r="A431" s="50" t="s">
        <v>943</v>
      </c>
      <c r="B431" t="s">
        <v>336</v>
      </c>
      <c r="C431">
        <v>2.2999999999999998</v>
      </c>
      <c r="D431" t="s">
        <v>2520</v>
      </c>
      <c r="E431" t="s">
        <v>3048</v>
      </c>
      <c r="F431" t="s">
        <v>942</v>
      </c>
    </row>
    <row r="432" spans="1:6" x14ac:dyDescent="0.25">
      <c r="A432" s="50" t="s">
        <v>945</v>
      </c>
      <c r="B432" t="s">
        <v>336</v>
      </c>
      <c r="C432">
        <v>2.2999999999999998</v>
      </c>
      <c r="D432" t="s">
        <v>2520</v>
      </c>
      <c r="E432" t="s">
        <v>3048</v>
      </c>
      <c r="F432" t="s">
        <v>944</v>
      </c>
    </row>
    <row r="433" spans="1:6" x14ac:dyDescent="0.25">
      <c r="A433" s="50" t="s">
        <v>947</v>
      </c>
      <c r="B433" t="s">
        <v>336</v>
      </c>
      <c r="C433">
        <v>2.2999999999999998</v>
      </c>
      <c r="D433" t="s">
        <v>2520</v>
      </c>
      <c r="E433" t="s">
        <v>3048</v>
      </c>
      <c r="F433" t="s">
        <v>946</v>
      </c>
    </row>
    <row r="434" spans="1:6" x14ac:dyDescent="0.25">
      <c r="A434" s="50" t="s">
        <v>941</v>
      </c>
      <c r="B434" t="s">
        <v>336</v>
      </c>
      <c r="C434">
        <v>2.2999999999999998</v>
      </c>
      <c r="D434" t="s">
        <v>2520</v>
      </c>
      <c r="E434" t="s">
        <v>3048</v>
      </c>
      <c r="F434" t="s">
        <v>940</v>
      </c>
    </row>
    <row r="435" spans="1:6" x14ac:dyDescent="0.25">
      <c r="A435" t="s">
        <v>1368</v>
      </c>
      <c r="B435" t="s">
        <v>423</v>
      </c>
      <c r="C435">
        <v>2.2000000000000002</v>
      </c>
      <c r="D435" t="s">
        <v>2778</v>
      </c>
      <c r="E435" t="s">
        <v>2777</v>
      </c>
      <c r="F435" s="50" t="s">
        <v>1367</v>
      </c>
    </row>
    <row r="436" spans="1:6" x14ac:dyDescent="0.25">
      <c r="A436" t="s">
        <v>1904</v>
      </c>
      <c r="B436" t="s">
        <v>423</v>
      </c>
      <c r="C436">
        <v>2.2999999999999998</v>
      </c>
      <c r="E436" t="s">
        <v>855</v>
      </c>
      <c r="F436" t="s">
        <v>1903</v>
      </c>
    </row>
    <row r="437" spans="1:6" x14ac:dyDescent="0.25">
      <c r="A437" s="50" t="s">
        <v>949</v>
      </c>
      <c r="B437" t="s">
        <v>336</v>
      </c>
      <c r="C437">
        <v>2.2999999999999998</v>
      </c>
      <c r="D437" t="s">
        <v>2520</v>
      </c>
      <c r="E437" t="s">
        <v>3048</v>
      </c>
      <c r="F437" t="s">
        <v>948</v>
      </c>
    </row>
    <row r="438" spans="1:6" x14ac:dyDescent="0.25">
      <c r="A438" s="50" t="s">
        <v>1370</v>
      </c>
      <c r="B438" t="s">
        <v>423</v>
      </c>
      <c r="C438">
        <v>2.1</v>
      </c>
      <c r="E438" t="s">
        <v>2240</v>
      </c>
      <c r="F438" t="s">
        <v>1369</v>
      </c>
    </row>
    <row r="439" spans="1:6" x14ac:dyDescent="0.25">
      <c r="A439" t="s">
        <v>606</v>
      </c>
      <c r="B439" t="s">
        <v>336</v>
      </c>
      <c r="C439">
        <v>2.1</v>
      </c>
      <c r="E439" t="s">
        <v>2240</v>
      </c>
      <c r="F439" t="s">
        <v>607</v>
      </c>
    </row>
    <row r="440" spans="1:6" x14ac:dyDescent="0.25">
      <c r="A440" t="s">
        <v>609</v>
      </c>
      <c r="B440" t="s">
        <v>336</v>
      </c>
      <c r="C440">
        <v>2.1</v>
      </c>
      <c r="E440" t="s">
        <v>100</v>
      </c>
      <c r="F440" t="s">
        <v>608</v>
      </c>
    </row>
    <row r="441" spans="1:6" x14ac:dyDescent="0.25">
      <c r="A441" t="s">
        <v>605</v>
      </c>
      <c r="B441" t="s">
        <v>336</v>
      </c>
      <c r="C441">
        <v>2.1</v>
      </c>
      <c r="E441" t="s">
        <v>100</v>
      </c>
      <c r="F441" t="s">
        <v>604</v>
      </c>
    </row>
    <row r="442" spans="1:6" x14ac:dyDescent="0.25">
      <c r="A442" s="50" t="s">
        <v>1372</v>
      </c>
      <c r="B442" t="s">
        <v>423</v>
      </c>
      <c r="C442">
        <v>2.1</v>
      </c>
      <c r="D442" t="s">
        <v>2521</v>
      </c>
      <c r="E442" t="s">
        <v>3048</v>
      </c>
      <c r="F442" t="s">
        <v>1371</v>
      </c>
    </row>
    <row r="443" spans="1:6" x14ac:dyDescent="0.25">
      <c r="A443" s="50" t="s">
        <v>1372</v>
      </c>
      <c r="B443" t="s">
        <v>423</v>
      </c>
      <c r="C443">
        <v>2.2000000000000002</v>
      </c>
      <c r="D443" t="s">
        <v>2284</v>
      </c>
      <c r="E443" t="s">
        <v>2517</v>
      </c>
      <c r="F443" s="50" t="s">
        <v>1574</v>
      </c>
    </row>
    <row r="444" spans="1:6" x14ac:dyDescent="0.25">
      <c r="A444" s="50" t="s">
        <v>951</v>
      </c>
      <c r="B444" t="s">
        <v>336</v>
      </c>
      <c r="C444">
        <v>2.2000000000000002</v>
      </c>
      <c r="E444" t="s">
        <v>100</v>
      </c>
      <c r="F444" s="50" t="s">
        <v>950</v>
      </c>
    </row>
    <row r="445" spans="1:6" x14ac:dyDescent="0.25">
      <c r="A445" s="50" t="s">
        <v>437</v>
      </c>
      <c r="B445" t="s">
        <v>423</v>
      </c>
      <c r="C445">
        <v>2.2999999999999998</v>
      </c>
      <c r="E445" t="s">
        <v>339</v>
      </c>
      <c r="F445" t="s">
        <v>436</v>
      </c>
    </row>
    <row r="446" spans="1:6" x14ac:dyDescent="0.25">
      <c r="A446" s="50" t="s">
        <v>953</v>
      </c>
      <c r="B446" t="s">
        <v>336</v>
      </c>
      <c r="C446">
        <v>2.2999999999999998</v>
      </c>
      <c r="D446" t="s">
        <v>2520</v>
      </c>
      <c r="E446" t="s">
        <v>3048</v>
      </c>
      <c r="F446" t="s">
        <v>952</v>
      </c>
    </row>
    <row r="447" spans="1:6" x14ac:dyDescent="0.25">
      <c r="A447" s="50" t="s">
        <v>2285</v>
      </c>
      <c r="B447" t="s">
        <v>423</v>
      </c>
      <c r="C447">
        <v>2.2000000000000002</v>
      </c>
      <c r="D447" t="s">
        <v>2283</v>
      </c>
      <c r="E447" t="s">
        <v>100</v>
      </c>
      <c r="F447" s="50" t="s">
        <v>1373</v>
      </c>
    </row>
    <row r="448" spans="1:6" x14ac:dyDescent="0.25">
      <c r="A448" t="s">
        <v>955</v>
      </c>
      <c r="B448" t="s">
        <v>336</v>
      </c>
      <c r="C448">
        <v>2.2999999999999998</v>
      </c>
      <c r="D448" t="s">
        <v>2689</v>
      </c>
      <c r="E448" t="s">
        <v>100</v>
      </c>
      <c r="F448" t="s">
        <v>954</v>
      </c>
    </row>
    <row r="449" spans="1:6" x14ac:dyDescent="0.25">
      <c r="A449" s="50" t="s">
        <v>1906</v>
      </c>
      <c r="B449" t="s">
        <v>423</v>
      </c>
      <c r="C449">
        <v>2.2999999999999998</v>
      </c>
      <c r="E449" t="s">
        <v>880</v>
      </c>
      <c r="F449" t="s">
        <v>1905</v>
      </c>
    </row>
    <row r="450" spans="1:6" x14ac:dyDescent="0.25">
      <c r="A450" s="50" t="s">
        <v>610</v>
      </c>
      <c r="B450" t="s">
        <v>336</v>
      </c>
      <c r="C450">
        <v>2.1</v>
      </c>
      <c r="E450" t="s">
        <v>100</v>
      </c>
      <c r="F450" t="s">
        <v>611</v>
      </c>
    </row>
    <row r="451" spans="1:6" x14ac:dyDescent="0.25">
      <c r="A451" t="s">
        <v>1576</v>
      </c>
      <c r="B451" s="50" t="s">
        <v>423</v>
      </c>
      <c r="C451">
        <v>2.2999999999999998</v>
      </c>
      <c r="D451" t="s">
        <v>2461</v>
      </c>
      <c r="E451" t="s">
        <v>334</v>
      </c>
      <c r="F451" t="s">
        <v>1575</v>
      </c>
    </row>
    <row r="452" spans="1:6" x14ac:dyDescent="0.25">
      <c r="A452" s="50" t="s">
        <v>1375</v>
      </c>
      <c r="B452" t="s">
        <v>423</v>
      </c>
      <c r="C452">
        <v>2.2000000000000002</v>
      </c>
      <c r="E452" t="s">
        <v>2287</v>
      </c>
      <c r="F452" s="50" t="s">
        <v>1374</v>
      </c>
    </row>
    <row r="453" spans="1:6" x14ac:dyDescent="0.25">
      <c r="A453" t="s">
        <v>957</v>
      </c>
      <c r="B453" t="s">
        <v>336</v>
      </c>
      <c r="C453">
        <v>2.2999999999999998</v>
      </c>
      <c r="D453" t="s">
        <v>2461</v>
      </c>
      <c r="E453" t="s">
        <v>334</v>
      </c>
      <c r="F453" t="s">
        <v>956</v>
      </c>
    </row>
    <row r="454" spans="1:6" x14ac:dyDescent="0.25">
      <c r="A454" t="s">
        <v>959</v>
      </c>
      <c r="B454" t="s">
        <v>336</v>
      </c>
      <c r="C454">
        <v>2.2999999999999998</v>
      </c>
      <c r="D454" t="s">
        <v>2461</v>
      </c>
      <c r="E454" t="s">
        <v>334</v>
      </c>
      <c r="F454" t="s">
        <v>958</v>
      </c>
    </row>
    <row r="455" spans="1:6" x14ac:dyDescent="0.25">
      <c r="A455" s="50" t="s">
        <v>494</v>
      </c>
      <c r="B455" t="s">
        <v>423</v>
      </c>
      <c r="C455">
        <v>2.2999999999999998</v>
      </c>
      <c r="E455" t="s">
        <v>339</v>
      </c>
      <c r="F455" t="s">
        <v>493</v>
      </c>
    </row>
    <row r="456" spans="1:6" x14ac:dyDescent="0.25">
      <c r="A456" s="50" t="s">
        <v>2337</v>
      </c>
      <c r="B456" t="s">
        <v>336</v>
      </c>
      <c r="C456">
        <v>2.2999999999999998</v>
      </c>
      <c r="D456" t="s">
        <v>2520</v>
      </c>
      <c r="E456" t="s">
        <v>3048</v>
      </c>
      <c r="F456" t="s">
        <v>381</v>
      </c>
    </row>
    <row r="457" spans="1:6" x14ac:dyDescent="0.25">
      <c r="A457" t="s">
        <v>1908</v>
      </c>
      <c r="B457" t="s">
        <v>423</v>
      </c>
      <c r="C457">
        <v>2.2999999999999998</v>
      </c>
      <c r="D457" t="s">
        <v>2461</v>
      </c>
      <c r="E457" t="s">
        <v>334</v>
      </c>
      <c r="F457" t="s">
        <v>1907</v>
      </c>
    </row>
    <row r="458" spans="1:6" x14ac:dyDescent="0.25">
      <c r="A458" t="s">
        <v>2206</v>
      </c>
      <c r="B458" t="s">
        <v>336</v>
      </c>
      <c r="C458">
        <v>2.2999999999999998</v>
      </c>
      <c r="D458" t="s">
        <v>2461</v>
      </c>
      <c r="E458" t="s">
        <v>334</v>
      </c>
      <c r="F458" t="s">
        <v>960</v>
      </c>
    </row>
    <row r="459" spans="1:6" x14ac:dyDescent="0.25">
      <c r="A459" t="s">
        <v>2207</v>
      </c>
      <c r="B459" s="50" t="s">
        <v>423</v>
      </c>
      <c r="C459">
        <v>2.2999999999999998</v>
      </c>
      <c r="D459" t="s">
        <v>2461</v>
      </c>
      <c r="E459" t="s">
        <v>334</v>
      </c>
      <c r="F459" t="s">
        <v>1909</v>
      </c>
    </row>
    <row r="460" spans="1:6" x14ac:dyDescent="0.25">
      <c r="A460" t="s">
        <v>1911</v>
      </c>
      <c r="B460" t="s">
        <v>423</v>
      </c>
      <c r="C460">
        <v>2.2999999999999998</v>
      </c>
      <c r="D460" t="s">
        <v>2461</v>
      </c>
      <c r="E460" t="s">
        <v>334</v>
      </c>
      <c r="F460" t="s">
        <v>1910</v>
      </c>
    </row>
    <row r="461" spans="1:6" x14ac:dyDescent="0.25">
      <c r="A461" s="50" t="s">
        <v>1377</v>
      </c>
      <c r="B461" t="s">
        <v>423</v>
      </c>
      <c r="C461">
        <v>2.1</v>
      </c>
      <c r="E461" t="s">
        <v>380</v>
      </c>
      <c r="F461" t="s">
        <v>1376</v>
      </c>
    </row>
    <row r="462" spans="1:6" x14ac:dyDescent="0.25">
      <c r="A462" s="50" t="s">
        <v>612</v>
      </c>
      <c r="B462" t="s">
        <v>336</v>
      </c>
      <c r="C462">
        <v>2.1</v>
      </c>
      <c r="E462" t="s">
        <v>2240</v>
      </c>
      <c r="F462" t="s">
        <v>613</v>
      </c>
    </row>
    <row r="463" spans="1:6" x14ac:dyDescent="0.25">
      <c r="A463" t="s">
        <v>964</v>
      </c>
      <c r="B463" t="s">
        <v>336</v>
      </c>
      <c r="C463">
        <v>2.2999999999999998</v>
      </c>
      <c r="D463" t="s">
        <v>2352</v>
      </c>
      <c r="E463" t="s">
        <v>3048</v>
      </c>
      <c r="F463" t="s">
        <v>963</v>
      </c>
    </row>
    <row r="464" spans="1:6" x14ac:dyDescent="0.25">
      <c r="A464" t="s">
        <v>962</v>
      </c>
      <c r="B464" t="s">
        <v>336</v>
      </c>
      <c r="C464">
        <v>2.2999999999999998</v>
      </c>
      <c r="D464" t="s">
        <v>2352</v>
      </c>
      <c r="E464" t="s">
        <v>3048</v>
      </c>
      <c r="F464" t="s">
        <v>961</v>
      </c>
    </row>
    <row r="465" spans="1:6" x14ac:dyDescent="0.25">
      <c r="A465" t="s">
        <v>1913</v>
      </c>
      <c r="B465" t="s">
        <v>423</v>
      </c>
      <c r="C465">
        <v>2.2999999999999998</v>
      </c>
      <c r="D465" t="s">
        <v>2908</v>
      </c>
      <c r="E465" t="s">
        <v>333</v>
      </c>
      <c r="F465" s="50" t="s">
        <v>1912</v>
      </c>
    </row>
    <row r="466" spans="1:6" x14ac:dyDescent="0.25">
      <c r="A466" s="50" t="s">
        <v>1915</v>
      </c>
      <c r="B466" t="s">
        <v>423</v>
      </c>
      <c r="C466">
        <v>2.2999999999999998</v>
      </c>
      <c r="E466" t="s">
        <v>880</v>
      </c>
      <c r="F466" t="s">
        <v>1914</v>
      </c>
    </row>
    <row r="467" spans="1:6" x14ac:dyDescent="0.25">
      <c r="A467" t="s">
        <v>1917</v>
      </c>
      <c r="B467" t="s">
        <v>423</v>
      </c>
      <c r="C467">
        <v>2.2999999999999998</v>
      </c>
      <c r="D467" t="s">
        <v>2419</v>
      </c>
      <c r="E467" t="s">
        <v>3048</v>
      </c>
      <c r="F467" t="s">
        <v>1916</v>
      </c>
    </row>
    <row r="468" spans="1:6" x14ac:dyDescent="0.25">
      <c r="A468" s="50" t="s">
        <v>435</v>
      </c>
      <c r="B468" t="s">
        <v>423</v>
      </c>
      <c r="C468">
        <v>2.2999999999999998</v>
      </c>
      <c r="E468" t="s">
        <v>339</v>
      </c>
      <c r="F468" t="s">
        <v>434</v>
      </c>
    </row>
    <row r="469" spans="1:6" x14ac:dyDescent="0.25">
      <c r="A469" s="50" t="s">
        <v>966</v>
      </c>
      <c r="B469" t="s">
        <v>336</v>
      </c>
      <c r="C469">
        <v>2.2999999999999998</v>
      </c>
      <c r="D469" t="s">
        <v>2520</v>
      </c>
      <c r="E469" t="s">
        <v>3048</v>
      </c>
      <c r="F469" t="s">
        <v>965</v>
      </c>
    </row>
    <row r="470" spans="1:6" x14ac:dyDescent="0.25">
      <c r="A470" s="50" t="s">
        <v>1379</v>
      </c>
      <c r="B470" t="s">
        <v>423</v>
      </c>
      <c r="C470">
        <v>2.1</v>
      </c>
      <c r="E470" t="s">
        <v>474</v>
      </c>
      <c r="F470" t="s">
        <v>1378</v>
      </c>
    </row>
    <row r="471" spans="1:6" x14ac:dyDescent="0.25">
      <c r="A471" t="s">
        <v>1381</v>
      </c>
      <c r="B471" t="s">
        <v>423</v>
      </c>
      <c r="C471">
        <v>2.2000000000000002</v>
      </c>
      <c r="D471" t="s">
        <v>2525</v>
      </c>
      <c r="E471" t="s">
        <v>101</v>
      </c>
      <c r="F471" s="50" t="s">
        <v>1380</v>
      </c>
    </row>
    <row r="472" spans="1:6" x14ac:dyDescent="0.25">
      <c r="A472" t="s">
        <v>2437</v>
      </c>
      <c r="B472" t="s">
        <v>336</v>
      </c>
      <c r="C472">
        <v>2.2999999999999998</v>
      </c>
      <c r="D472" t="s">
        <v>2433</v>
      </c>
      <c r="E472" t="s">
        <v>461</v>
      </c>
      <c r="F472" s="50" t="s">
        <v>967</v>
      </c>
    </row>
    <row r="473" spans="1:6" x14ac:dyDescent="0.25">
      <c r="A473" t="s">
        <v>969</v>
      </c>
      <c r="B473" t="s">
        <v>336</v>
      </c>
      <c r="C473">
        <v>2.2999999999999998</v>
      </c>
      <c r="D473" t="s">
        <v>2780</v>
      </c>
      <c r="E473" t="s">
        <v>2777</v>
      </c>
      <c r="F473" t="s">
        <v>968</v>
      </c>
    </row>
    <row r="474" spans="1:6" x14ac:dyDescent="0.25">
      <c r="A474" t="s">
        <v>1383</v>
      </c>
      <c r="B474" t="s">
        <v>423</v>
      </c>
      <c r="C474">
        <v>2.1</v>
      </c>
      <c r="E474" t="s">
        <v>880</v>
      </c>
      <c r="F474" t="s">
        <v>1382</v>
      </c>
    </row>
    <row r="475" spans="1:6" x14ac:dyDescent="0.25">
      <c r="A475" t="s">
        <v>1385</v>
      </c>
      <c r="B475" t="s">
        <v>423</v>
      </c>
      <c r="C475">
        <v>2.2999999999999998</v>
      </c>
      <c r="D475" t="s">
        <v>2352</v>
      </c>
      <c r="E475" t="s">
        <v>3048</v>
      </c>
      <c r="F475" t="s">
        <v>1384</v>
      </c>
    </row>
    <row r="476" spans="1:6" x14ac:dyDescent="0.25">
      <c r="A476" s="50" t="s">
        <v>2286</v>
      </c>
      <c r="B476" t="s">
        <v>423</v>
      </c>
      <c r="C476">
        <v>2.2000000000000002</v>
      </c>
      <c r="D476" t="s">
        <v>2283</v>
      </c>
      <c r="E476" t="s">
        <v>100</v>
      </c>
      <c r="F476" s="50" t="s">
        <v>1577</v>
      </c>
    </row>
    <row r="477" spans="1:6" x14ac:dyDescent="0.25">
      <c r="A477" t="s">
        <v>1919</v>
      </c>
      <c r="B477" t="s">
        <v>423</v>
      </c>
      <c r="C477">
        <v>2.2999999999999998</v>
      </c>
      <c r="D477" t="s">
        <v>2461</v>
      </c>
      <c r="E477" t="s">
        <v>334</v>
      </c>
      <c r="F477" t="s">
        <v>1918</v>
      </c>
    </row>
    <row r="478" spans="1:6" x14ac:dyDescent="0.25">
      <c r="A478" t="s">
        <v>1921</v>
      </c>
      <c r="B478" t="s">
        <v>423</v>
      </c>
      <c r="C478">
        <v>2.2999999999999998</v>
      </c>
      <c r="E478" t="s">
        <v>569</v>
      </c>
      <c r="F478" t="s">
        <v>1920</v>
      </c>
    </row>
    <row r="479" spans="1:6" x14ac:dyDescent="0.25">
      <c r="A479" t="s">
        <v>1927</v>
      </c>
      <c r="B479" t="s">
        <v>423</v>
      </c>
      <c r="C479">
        <v>2.2999999999999998</v>
      </c>
      <c r="E479" t="s">
        <v>380</v>
      </c>
      <c r="F479" t="s">
        <v>1922</v>
      </c>
    </row>
    <row r="480" spans="1:6" x14ac:dyDescent="0.25">
      <c r="A480" t="s">
        <v>1926</v>
      </c>
      <c r="B480" t="s">
        <v>423</v>
      </c>
      <c r="C480">
        <v>2.2999999999999998</v>
      </c>
      <c r="E480" t="s">
        <v>569</v>
      </c>
      <c r="F480" t="s">
        <v>1925</v>
      </c>
    </row>
    <row r="481" spans="1:6" x14ac:dyDescent="0.25">
      <c r="A481" s="50" t="s">
        <v>1924</v>
      </c>
      <c r="B481" t="s">
        <v>423</v>
      </c>
      <c r="C481">
        <v>2.2000000000000002</v>
      </c>
      <c r="D481" t="s">
        <v>2283</v>
      </c>
      <c r="E481" t="s">
        <v>100</v>
      </c>
      <c r="F481" s="50" t="s">
        <v>1923</v>
      </c>
    </row>
    <row r="482" spans="1:6" x14ac:dyDescent="0.25">
      <c r="A482" s="50" t="s">
        <v>1579</v>
      </c>
      <c r="B482" t="s">
        <v>423</v>
      </c>
      <c r="C482">
        <v>2.2000000000000002</v>
      </c>
      <c r="D482" t="s">
        <v>2283</v>
      </c>
      <c r="E482" t="s">
        <v>100</v>
      </c>
      <c r="F482" s="50" t="s">
        <v>1578</v>
      </c>
    </row>
    <row r="483" spans="1:6" x14ac:dyDescent="0.25">
      <c r="A483" t="s">
        <v>971</v>
      </c>
      <c r="B483" t="s">
        <v>336</v>
      </c>
      <c r="C483">
        <v>2.2999999999999998</v>
      </c>
      <c r="E483" t="s">
        <v>569</v>
      </c>
      <c r="F483" t="s">
        <v>970</v>
      </c>
    </row>
    <row r="484" spans="1:6" x14ac:dyDescent="0.25">
      <c r="A484" s="50" t="s">
        <v>973</v>
      </c>
      <c r="B484" t="s">
        <v>336</v>
      </c>
      <c r="C484">
        <v>2.2999999999999998</v>
      </c>
      <c r="D484" t="s">
        <v>2520</v>
      </c>
      <c r="E484" t="s">
        <v>3048</v>
      </c>
      <c r="F484" t="s">
        <v>972</v>
      </c>
    </row>
    <row r="485" spans="1:6" x14ac:dyDescent="0.25">
      <c r="A485" t="s">
        <v>492</v>
      </c>
      <c r="B485" t="s">
        <v>423</v>
      </c>
      <c r="C485">
        <v>2.2999999999999998</v>
      </c>
      <c r="E485" t="s">
        <v>339</v>
      </c>
      <c r="F485" t="s">
        <v>491</v>
      </c>
    </row>
    <row r="486" spans="1:6" x14ac:dyDescent="0.25">
      <c r="A486" t="s">
        <v>975</v>
      </c>
      <c r="B486" t="s">
        <v>336</v>
      </c>
      <c r="C486">
        <v>2.2999999999999998</v>
      </c>
      <c r="D486" t="s">
        <v>2461</v>
      </c>
      <c r="E486" t="s">
        <v>334</v>
      </c>
      <c r="F486" t="s">
        <v>974</v>
      </c>
    </row>
    <row r="487" spans="1:6" x14ac:dyDescent="0.25">
      <c r="A487" t="s">
        <v>977</v>
      </c>
      <c r="B487" t="s">
        <v>336</v>
      </c>
      <c r="C487">
        <v>2.2999999999999998</v>
      </c>
      <c r="D487" t="s">
        <v>2520</v>
      </c>
      <c r="E487" t="s">
        <v>3048</v>
      </c>
      <c r="F487" t="s">
        <v>976</v>
      </c>
    </row>
    <row r="488" spans="1:6" x14ac:dyDescent="0.25">
      <c r="A488" t="s">
        <v>979</v>
      </c>
      <c r="B488" t="s">
        <v>336</v>
      </c>
      <c r="C488">
        <v>2.2999999999999998</v>
      </c>
      <c r="D488" t="s">
        <v>2816</v>
      </c>
      <c r="E488" t="s">
        <v>100</v>
      </c>
      <c r="F488" t="s">
        <v>978</v>
      </c>
    </row>
    <row r="489" spans="1:6" x14ac:dyDescent="0.25">
      <c r="A489" s="50" t="s">
        <v>981</v>
      </c>
      <c r="B489" t="s">
        <v>336</v>
      </c>
      <c r="C489">
        <v>2.2999999999999998</v>
      </c>
      <c r="D489" t="s">
        <v>2520</v>
      </c>
      <c r="E489" t="s">
        <v>3048</v>
      </c>
      <c r="F489" t="s">
        <v>980</v>
      </c>
    </row>
    <row r="490" spans="1:6" x14ac:dyDescent="0.25">
      <c r="A490" t="s">
        <v>985</v>
      </c>
      <c r="B490" t="s">
        <v>336</v>
      </c>
      <c r="C490">
        <v>2.2999999999999998</v>
      </c>
      <c r="E490" t="s">
        <v>986</v>
      </c>
      <c r="F490" t="s">
        <v>984</v>
      </c>
    </row>
    <row r="491" spans="1:6" x14ac:dyDescent="0.25">
      <c r="A491" s="50" t="s">
        <v>1387</v>
      </c>
      <c r="B491" t="s">
        <v>423</v>
      </c>
      <c r="C491">
        <v>2.2000000000000002</v>
      </c>
      <c r="E491" t="s">
        <v>569</v>
      </c>
      <c r="F491" s="50" t="s">
        <v>1386</v>
      </c>
    </row>
    <row r="492" spans="1:6" x14ac:dyDescent="0.25">
      <c r="A492" s="50" t="s">
        <v>988</v>
      </c>
      <c r="B492" t="s">
        <v>336</v>
      </c>
      <c r="C492">
        <v>2.2999999999999998</v>
      </c>
      <c r="D492" t="s">
        <v>2520</v>
      </c>
      <c r="E492" t="s">
        <v>3048</v>
      </c>
      <c r="F492" t="s">
        <v>987</v>
      </c>
    </row>
    <row r="493" spans="1:6" x14ac:dyDescent="0.25">
      <c r="A493" t="s">
        <v>1929</v>
      </c>
      <c r="B493" t="s">
        <v>423</v>
      </c>
      <c r="C493">
        <v>2.2999999999999998</v>
      </c>
      <c r="E493" t="s">
        <v>569</v>
      </c>
      <c r="F493" t="s">
        <v>1928</v>
      </c>
    </row>
    <row r="494" spans="1:6" x14ac:dyDescent="0.25">
      <c r="A494" t="s">
        <v>1931</v>
      </c>
      <c r="B494" t="s">
        <v>423</v>
      </c>
      <c r="C494">
        <v>2.2999999999999998</v>
      </c>
      <c r="E494" t="s">
        <v>569</v>
      </c>
      <c r="F494" t="s">
        <v>1930</v>
      </c>
    </row>
    <row r="495" spans="1:6" x14ac:dyDescent="0.25">
      <c r="A495" s="50" t="s">
        <v>983</v>
      </c>
      <c r="B495" t="s">
        <v>336</v>
      </c>
      <c r="C495">
        <v>2.2999999999999998</v>
      </c>
      <c r="D495" t="s">
        <v>2520</v>
      </c>
      <c r="E495" t="s">
        <v>3048</v>
      </c>
      <c r="F495" t="s">
        <v>982</v>
      </c>
    </row>
    <row r="496" spans="1:6" x14ac:dyDescent="0.25">
      <c r="A496" t="s">
        <v>1933</v>
      </c>
      <c r="B496" t="s">
        <v>423</v>
      </c>
      <c r="C496">
        <v>2.2999999999999998</v>
      </c>
      <c r="E496" t="s">
        <v>569</v>
      </c>
      <c r="F496" t="s">
        <v>1932</v>
      </c>
    </row>
    <row r="497" spans="1:6" x14ac:dyDescent="0.25">
      <c r="A497" t="s">
        <v>990</v>
      </c>
      <c r="B497" t="s">
        <v>336</v>
      </c>
      <c r="C497">
        <v>2.2999999999999998</v>
      </c>
      <c r="D497" t="s">
        <v>2520</v>
      </c>
      <c r="E497" t="s">
        <v>3048</v>
      </c>
      <c r="F497" t="s">
        <v>989</v>
      </c>
    </row>
    <row r="498" spans="1:6" x14ac:dyDescent="0.25">
      <c r="A498" t="s">
        <v>1935</v>
      </c>
      <c r="B498" t="s">
        <v>423</v>
      </c>
      <c r="C498">
        <v>2.2999999999999998</v>
      </c>
      <c r="D498" t="s">
        <v>2419</v>
      </c>
      <c r="E498" t="s">
        <v>3048</v>
      </c>
      <c r="F498" t="s">
        <v>1934</v>
      </c>
    </row>
    <row r="499" spans="1:6" x14ac:dyDescent="0.25">
      <c r="A499" s="50" t="s">
        <v>992</v>
      </c>
      <c r="B499" t="s">
        <v>336</v>
      </c>
      <c r="C499">
        <v>2.2999999999999998</v>
      </c>
      <c r="D499" t="s">
        <v>2520</v>
      </c>
      <c r="E499" t="s">
        <v>3048</v>
      </c>
      <c r="F499" t="s">
        <v>991</v>
      </c>
    </row>
    <row r="500" spans="1:6" x14ac:dyDescent="0.25">
      <c r="A500" t="s">
        <v>1937</v>
      </c>
      <c r="B500" t="s">
        <v>423</v>
      </c>
      <c r="C500">
        <v>2.2999999999999998</v>
      </c>
      <c r="E500" t="s">
        <v>334</v>
      </c>
      <c r="F500" t="s">
        <v>1936</v>
      </c>
    </row>
    <row r="501" spans="1:6" x14ac:dyDescent="0.25">
      <c r="A501" t="s">
        <v>1939</v>
      </c>
      <c r="B501" t="s">
        <v>423</v>
      </c>
      <c r="C501">
        <v>2.2999999999999998</v>
      </c>
      <c r="D501" t="s">
        <v>2520</v>
      </c>
      <c r="E501" t="s">
        <v>3048</v>
      </c>
      <c r="F501" t="s">
        <v>1938</v>
      </c>
    </row>
    <row r="502" spans="1:6" x14ac:dyDescent="0.25">
      <c r="A502" t="s">
        <v>1389</v>
      </c>
      <c r="B502" t="s">
        <v>423</v>
      </c>
      <c r="C502">
        <v>2.1</v>
      </c>
      <c r="E502" t="s">
        <v>380</v>
      </c>
      <c r="F502" t="s">
        <v>1388</v>
      </c>
    </row>
    <row r="503" spans="1:6" x14ac:dyDescent="0.25">
      <c r="A503" t="s">
        <v>1941</v>
      </c>
      <c r="B503" t="s">
        <v>423</v>
      </c>
      <c r="C503">
        <v>2.2999999999999998</v>
      </c>
      <c r="E503" t="s">
        <v>380</v>
      </c>
      <c r="F503" t="s">
        <v>1940</v>
      </c>
    </row>
    <row r="504" spans="1:6" x14ac:dyDescent="0.25">
      <c r="A504" s="50" t="s">
        <v>1391</v>
      </c>
      <c r="B504" t="s">
        <v>423</v>
      </c>
      <c r="C504">
        <v>2.2000000000000002</v>
      </c>
      <c r="E504" t="s">
        <v>2287</v>
      </c>
      <c r="F504" s="50" t="s">
        <v>1390</v>
      </c>
    </row>
    <row r="505" spans="1:6" x14ac:dyDescent="0.25">
      <c r="A505" s="50" t="s">
        <v>1393</v>
      </c>
      <c r="B505" t="s">
        <v>423</v>
      </c>
      <c r="C505">
        <v>2.2000000000000002</v>
      </c>
      <c r="E505" t="s">
        <v>2287</v>
      </c>
      <c r="F505" s="50" t="s">
        <v>1392</v>
      </c>
    </row>
    <row r="506" spans="1:6" x14ac:dyDescent="0.25">
      <c r="A506" t="s">
        <v>994</v>
      </c>
      <c r="B506" t="s">
        <v>336</v>
      </c>
      <c r="C506">
        <v>2.2999999999999998</v>
      </c>
      <c r="D506" t="s">
        <v>2461</v>
      </c>
      <c r="E506" t="s">
        <v>334</v>
      </c>
      <c r="F506" t="s">
        <v>993</v>
      </c>
    </row>
    <row r="507" spans="1:6" x14ac:dyDescent="0.25">
      <c r="A507" t="s">
        <v>1943</v>
      </c>
      <c r="B507" t="s">
        <v>423</v>
      </c>
      <c r="C507">
        <v>2.2999999999999998</v>
      </c>
      <c r="D507" t="s">
        <v>2420</v>
      </c>
      <c r="E507" t="s">
        <v>3048</v>
      </c>
      <c r="F507" t="s">
        <v>1942</v>
      </c>
    </row>
    <row r="508" spans="1:6" x14ac:dyDescent="0.25">
      <c r="A508" t="s">
        <v>1395</v>
      </c>
      <c r="B508" t="s">
        <v>423</v>
      </c>
      <c r="C508">
        <v>2.2999999999999998</v>
      </c>
      <c r="D508" t="s">
        <v>2461</v>
      </c>
      <c r="E508" t="s">
        <v>334</v>
      </c>
      <c r="F508" s="50" t="s">
        <v>1394</v>
      </c>
    </row>
    <row r="509" spans="1:6" x14ac:dyDescent="0.25">
      <c r="A509" t="s">
        <v>1945</v>
      </c>
      <c r="B509" t="s">
        <v>423</v>
      </c>
      <c r="C509">
        <v>2.2999999999999998</v>
      </c>
      <c r="D509" t="s">
        <v>2516</v>
      </c>
      <c r="E509" t="s">
        <v>2517</v>
      </c>
      <c r="F509" t="s">
        <v>1944</v>
      </c>
    </row>
    <row r="510" spans="1:6" x14ac:dyDescent="0.25">
      <c r="A510" s="50" t="s">
        <v>616</v>
      </c>
      <c r="B510" t="s">
        <v>336</v>
      </c>
      <c r="C510">
        <v>2.2000000000000002</v>
      </c>
      <c r="E510" t="s">
        <v>100</v>
      </c>
      <c r="F510" s="50" t="s">
        <v>617</v>
      </c>
    </row>
    <row r="511" spans="1:6" x14ac:dyDescent="0.25">
      <c r="A511" s="50" t="s">
        <v>996</v>
      </c>
      <c r="B511" t="s">
        <v>336</v>
      </c>
      <c r="C511">
        <v>2.2999999999999998</v>
      </c>
      <c r="D511" t="s">
        <v>2520</v>
      </c>
      <c r="E511" t="s">
        <v>3048</v>
      </c>
      <c r="F511" t="s">
        <v>995</v>
      </c>
    </row>
    <row r="512" spans="1:6" x14ac:dyDescent="0.25">
      <c r="A512" s="50" t="s">
        <v>998</v>
      </c>
      <c r="B512" t="s">
        <v>336</v>
      </c>
      <c r="C512">
        <v>2.2999999999999998</v>
      </c>
      <c r="D512" t="s">
        <v>2520</v>
      </c>
      <c r="E512" t="s">
        <v>3048</v>
      </c>
      <c r="F512" t="s">
        <v>997</v>
      </c>
    </row>
    <row r="513" spans="1:6" x14ac:dyDescent="0.25">
      <c r="A513" s="50" t="s">
        <v>1581</v>
      </c>
      <c r="B513" t="s">
        <v>423</v>
      </c>
      <c r="C513">
        <v>2.2000000000000002</v>
      </c>
      <c r="E513" t="s">
        <v>100</v>
      </c>
      <c r="F513" s="50" t="s">
        <v>1580</v>
      </c>
    </row>
    <row r="514" spans="1:6" x14ac:dyDescent="0.25">
      <c r="A514" t="s">
        <v>1947</v>
      </c>
      <c r="B514" t="s">
        <v>423</v>
      </c>
      <c r="C514">
        <v>2.2999999999999998</v>
      </c>
      <c r="E514" t="s">
        <v>1021</v>
      </c>
      <c r="F514" t="s">
        <v>1946</v>
      </c>
    </row>
    <row r="515" spans="1:6" x14ac:dyDescent="0.25">
      <c r="A515" t="s">
        <v>1949</v>
      </c>
      <c r="B515" t="s">
        <v>423</v>
      </c>
      <c r="C515">
        <v>2.2999999999999998</v>
      </c>
      <c r="E515" t="s">
        <v>569</v>
      </c>
      <c r="F515" t="s">
        <v>1948</v>
      </c>
    </row>
    <row r="516" spans="1:6" x14ac:dyDescent="0.25">
      <c r="A516" t="s">
        <v>1951</v>
      </c>
      <c r="B516" t="s">
        <v>423</v>
      </c>
      <c r="C516">
        <v>2.2999999999999998</v>
      </c>
      <c r="D516" t="s">
        <v>2520</v>
      </c>
      <c r="E516" t="s">
        <v>3048</v>
      </c>
      <c r="F516" t="s">
        <v>1950</v>
      </c>
    </row>
    <row r="517" spans="1:6" x14ac:dyDescent="0.25">
      <c r="A517" s="50" t="s">
        <v>1397</v>
      </c>
      <c r="B517" t="s">
        <v>423</v>
      </c>
      <c r="C517">
        <v>2.2000000000000002</v>
      </c>
      <c r="E517" t="s">
        <v>380</v>
      </c>
      <c r="F517" s="50" t="s">
        <v>1396</v>
      </c>
    </row>
    <row r="518" spans="1:6" x14ac:dyDescent="0.25">
      <c r="A518" s="50" t="s">
        <v>2260</v>
      </c>
      <c r="B518" t="s">
        <v>423</v>
      </c>
      <c r="C518">
        <v>2.1</v>
      </c>
      <c r="E518" t="s">
        <v>100</v>
      </c>
      <c r="F518" s="50" t="s">
        <v>1398</v>
      </c>
    </row>
    <row r="519" spans="1:6" x14ac:dyDescent="0.25">
      <c r="A519" t="s">
        <v>618</v>
      </c>
      <c r="B519" t="s">
        <v>336</v>
      </c>
      <c r="C519">
        <v>2.1</v>
      </c>
      <c r="D519" t="s">
        <v>2360</v>
      </c>
      <c r="E519" t="s">
        <v>461</v>
      </c>
      <c r="F519" s="50" t="s">
        <v>619</v>
      </c>
    </row>
    <row r="520" spans="1:6" x14ac:dyDescent="0.25">
      <c r="A520" t="s">
        <v>1953</v>
      </c>
      <c r="B520" t="s">
        <v>423</v>
      </c>
      <c r="C520">
        <v>2.2999999999999998</v>
      </c>
      <c r="D520" t="s">
        <v>2781</v>
      </c>
      <c r="E520" t="s">
        <v>880</v>
      </c>
      <c r="F520" t="s">
        <v>1952</v>
      </c>
    </row>
    <row r="521" spans="1:6" x14ac:dyDescent="0.25">
      <c r="A521" t="s">
        <v>2994</v>
      </c>
      <c r="B521" t="s">
        <v>2990</v>
      </c>
      <c r="C521">
        <v>2.1</v>
      </c>
      <c r="D521" t="s">
        <v>3007</v>
      </c>
      <c r="E521" t="s">
        <v>2772</v>
      </c>
      <c r="F521" t="s">
        <v>2995</v>
      </c>
    </row>
    <row r="522" spans="1:6" x14ac:dyDescent="0.25">
      <c r="A522" t="s">
        <v>490</v>
      </c>
      <c r="B522" t="s">
        <v>423</v>
      </c>
      <c r="C522">
        <v>2.2999999999999998</v>
      </c>
      <c r="E522" t="s">
        <v>339</v>
      </c>
      <c r="F522" t="s">
        <v>489</v>
      </c>
    </row>
    <row r="523" spans="1:6" x14ac:dyDescent="0.25">
      <c r="A523" s="50" t="s">
        <v>1403</v>
      </c>
      <c r="B523" t="s">
        <v>423</v>
      </c>
      <c r="C523">
        <v>2.1</v>
      </c>
      <c r="E523" t="s">
        <v>474</v>
      </c>
      <c r="F523" t="s">
        <v>1402</v>
      </c>
    </row>
    <row r="524" spans="1:6" x14ac:dyDescent="0.25">
      <c r="A524" t="s">
        <v>1401</v>
      </c>
      <c r="B524" t="s">
        <v>423</v>
      </c>
      <c r="C524">
        <v>2.1</v>
      </c>
      <c r="E524" t="s">
        <v>1400</v>
      </c>
      <c r="F524" t="s">
        <v>1399</v>
      </c>
    </row>
    <row r="525" spans="1:6" x14ac:dyDescent="0.25">
      <c r="A525" t="s">
        <v>1955</v>
      </c>
      <c r="B525" t="s">
        <v>423</v>
      </c>
      <c r="C525">
        <v>2.2999999999999998</v>
      </c>
      <c r="D525" t="s">
        <v>2421</v>
      </c>
      <c r="E525" t="s">
        <v>3048</v>
      </c>
      <c r="F525" t="s">
        <v>1954</v>
      </c>
    </row>
    <row r="526" spans="1:6" x14ac:dyDescent="0.25">
      <c r="A526" t="s">
        <v>1957</v>
      </c>
      <c r="B526" t="s">
        <v>423</v>
      </c>
      <c r="C526">
        <v>2.2999999999999998</v>
      </c>
      <c r="E526" t="s">
        <v>380</v>
      </c>
      <c r="F526" t="s">
        <v>1956</v>
      </c>
    </row>
    <row r="527" spans="1:6" x14ac:dyDescent="0.25">
      <c r="A527" t="s">
        <v>1000</v>
      </c>
      <c r="B527" t="s">
        <v>336</v>
      </c>
      <c r="C527">
        <v>2.2999999999999998</v>
      </c>
      <c r="E527" t="s">
        <v>569</v>
      </c>
      <c r="F527" t="s">
        <v>999</v>
      </c>
    </row>
    <row r="528" spans="1:6" x14ac:dyDescent="0.25">
      <c r="A528" t="s">
        <v>1405</v>
      </c>
      <c r="B528" t="s">
        <v>423</v>
      </c>
      <c r="C528">
        <v>2.1</v>
      </c>
      <c r="E528" t="s">
        <v>380</v>
      </c>
      <c r="F528" t="s">
        <v>1404</v>
      </c>
    </row>
    <row r="529" spans="1:6" x14ac:dyDescent="0.25">
      <c r="A529" t="s">
        <v>1959</v>
      </c>
      <c r="B529" t="s">
        <v>423</v>
      </c>
      <c r="C529">
        <v>2.2999999999999998</v>
      </c>
      <c r="E529" t="s">
        <v>569</v>
      </c>
      <c r="F529" t="s">
        <v>1958</v>
      </c>
    </row>
    <row r="530" spans="1:6" x14ac:dyDescent="0.25">
      <c r="A530" t="s">
        <v>1002</v>
      </c>
      <c r="B530" t="s">
        <v>336</v>
      </c>
      <c r="C530">
        <v>2.2999999999999998</v>
      </c>
      <c r="E530" t="s">
        <v>569</v>
      </c>
      <c r="F530" t="s">
        <v>1001</v>
      </c>
    </row>
    <row r="531" spans="1:6" x14ac:dyDescent="0.25">
      <c r="A531" t="s">
        <v>1961</v>
      </c>
      <c r="B531" t="s">
        <v>423</v>
      </c>
      <c r="C531">
        <v>2.2999999999999998</v>
      </c>
      <c r="D531" t="s">
        <v>2520</v>
      </c>
      <c r="E531" t="s">
        <v>3048</v>
      </c>
      <c r="F531" t="s">
        <v>1960</v>
      </c>
    </row>
    <row r="532" spans="1:6" x14ac:dyDescent="0.25">
      <c r="A532" t="s">
        <v>1004</v>
      </c>
      <c r="B532" t="s">
        <v>336</v>
      </c>
      <c r="C532">
        <v>2.2999999999999998</v>
      </c>
      <c r="E532" t="s">
        <v>569</v>
      </c>
      <c r="F532" t="s">
        <v>1003</v>
      </c>
    </row>
    <row r="533" spans="1:6" x14ac:dyDescent="0.25">
      <c r="A533" t="s">
        <v>1963</v>
      </c>
      <c r="B533" s="50" t="s">
        <v>423</v>
      </c>
      <c r="C533">
        <v>2.2999999999999998</v>
      </c>
      <c r="D533" t="s">
        <v>2461</v>
      </c>
      <c r="E533" t="s">
        <v>334</v>
      </c>
      <c r="F533" t="s">
        <v>1962</v>
      </c>
    </row>
    <row r="534" spans="1:6" x14ac:dyDescent="0.25">
      <c r="A534" t="s">
        <v>1006</v>
      </c>
      <c r="B534" t="s">
        <v>336</v>
      </c>
      <c r="C534">
        <v>2.2999999999999998</v>
      </c>
      <c r="D534" t="s">
        <v>2461</v>
      </c>
      <c r="E534" t="s">
        <v>334</v>
      </c>
      <c r="F534" t="s">
        <v>1005</v>
      </c>
    </row>
    <row r="535" spans="1:6" x14ac:dyDescent="0.25">
      <c r="A535" t="s">
        <v>1008</v>
      </c>
      <c r="B535" t="s">
        <v>336</v>
      </c>
      <c r="C535">
        <v>2.2999999999999998</v>
      </c>
      <c r="E535" t="s">
        <v>380</v>
      </c>
      <c r="F535" t="s">
        <v>1007</v>
      </c>
    </row>
    <row r="536" spans="1:6" x14ac:dyDescent="0.25">
      <c r="A536" s="50" t="s">
        <v>2979</v>
      </c>
      <c r="B536" t="s">
        <v>2441</v>
      </c>
      <c r="C536">
        <v>2.1</v>
      </c>
      <c r="E536" t="s">
        <v>2240</v>
      </c>
      <c r="F536" s="55" t="s">
        <v>2980</v>
      </c>
    </row>
    <row r="537" spans="1:6" x14ac:dyDescent="0.25">
      <c r="A537" s="50" t="s">
        <v>620</v>
      </c>
      <c r="B537" t="s">
        <v>2441</v>
      </c>
      <c r="C537">
        <v>2.1</v>
      </c>
      <c r="E537" t="s">
        <v>1111</v>
      </c>
      <c r="F537" s="50" t="s">
        <v>2259</v>
      </c>
    </row>
    <row r="538" spans="1:6" x14ac:dyDescent="0.25">
      <c r="A538" s="50" t="s">
        <v>620</v>
      </c>
      <c r="B538" t="s">
        <v>336</v>
      </c>
      <c r="C538">
        <v>2.1</v>
      </c>
      <c r="E538" t="s">
        <v>2240</v>
      </c>
      <c r="F538" s="50" t="s">
        <v>2259</v>
      </c>
    </row>
    <row r="539" spans="1:6" x14ac:dyDescent="0.25">
      <c r="A539" t="s">
        <v>621</v>
      </c>
      <c r="B539" t="s">
        <v>2441</v>
      </c>
      <c r="C539">
        <v>2.1</v>
      </c>
      <c r="E539" t="s">
        <v>1111</v>
      </c>
      <c r="F539" s="50" t="s">
        <v>2258</v>
      </c>
    </row>
    <row r="540" spans="1:6" x14ac:dyDescent="0.25">
      <c r="A540" t="s">
        <v>621</v>
      </c>
      <c r="B540" t="s">
        <v>336</v>
      </c>
      <c r="C540">
        <v>2.1</v>
      </c>
      <c r="D540" t="s">
        <v>2812</v>
      </c>
      <c r="E540" t="s">
        <v>2538</v>
      </c>
      <c r="F540" s="50" t="s">
        <v>2258</v>
      </c>
    </row>
    <row r="541" spans="1:6" x14ac:dyDescent="0.25">
      <c r="A541" s="50" t="s">
        <v>2448</v>
      </c>
      <c r="B541" t="s">
        <v>2441</v>
      </c>
      <c r="C541">
        <v>2.1</v>
      </c>
      <c r="E541" t="s">
        <v>1111</v>
      </c>
      <c r="F541" s="50" t="s">
        <v>2451</v>
      </c>
    </row>
    <row r="542" spans="1:6" x14ac:dyDescent="0.25">
      <c r="A542" s="50" t="s">
        <v>2813</v>
      </c>
      <c r="B542" t="s">
        <v>2441</v>
      </c>
      <c r="C542">
        <v>2.1</v>
      </c>
      <c r="E542" t="s">
        <v>1111</v>
      </c>
      <c r="F542" s="55" t="s">
        <v>2452</v>
      </c>
    </row>
    <row r="543" spans="1:6" x14ac:dyDescent="0.25">
      <c r="A543" s="50" t="s">
        <v>622</v>
      </c>
      <c r="B543" t="s">
        <v>336</v>
      </c>
      <c r="C543">
        <v>2.1</v>
      </c>
      <c r="D543" t="s">
        <v>2242</v>
      </c>
      <c r="E543" t="s">
        <v>100</v>
      </c>
      <c r="F543" t="s">
        <v>623</v>
      </c>
    </row>
    <row r="544" spans="1:6" x14ac:dyDescent="0.25">
      <c r="A544" t="s">
        <v>1967</v>
      </c>
      <c r="B544" t="s">
        <v>423</v>
      </c>
      <c r="C544">
        <v>2.2999999999999998</v>
      </c>
      <c r="E544" t="s">
        <v>569</v>
      </c>
      <c r="F544" t="s">
        <v>1966</v>
      </c>
    </row>
    <row r="545" spans="1:6" x14ac:dyDescent="0.25">
      <c r="A545" t="s">
        <v>1965</v>
      </c>
      <c r="B545" t="s">
        <v>423</v>
      </c>
      <c r="C545">
        <v>2.2999999999999998</v>
      </c>
      <c r="E545" t="s">
        <v>569</v>
      </c>
      <c r="F545" t="s">
        <v>1964</v>
      </c>
    </row>
    <row r="546" spans="1:6" x14ac:dyDescent="0.25">
      <c r="A546" t="s">
        <v>1969</v>
      </c>
      <c r="B546" t="s">
        <v>423</v>
      </c>
      <c r="C546">
        <v>2.2999999999999998</v>
      </c>
      <c r="E546" t="s">
        <v>380</v>
      </c>
      <c r="F546" t="s">
        <v>1968</v>
      </c>
    </row>
    <row r="547" spans="1:6" x14ac:dyDescent="0.25">
      <c r="A547" t="s">
        <v>625</v>
      </c>
      <c r="B547" t="s">
        <v>336</v>
      </c>
      <c r="C547">
        <v>2.2000000000000002</v>
      </c>
      <c r="E547" t="s">
        <v>569</v>
      </c>
      <c r="F547" s="49" t="s">
        <v>624</v>
      </c>
    </row>
    <row r="548" spans="1:6" x14ac:dyDescent="0.25">
      <c r="A548" t="s">
        <v>2439</v>
      </c>
      <c r="B548" t="s">
        <v>336</v>
      </c>
      <c r="C548">
        <v>2.2999999999999998</v>
      </c>
      <c r="D548" t="s">
        <v>2438</v>
      </c>
      <c r="E548" t="s">
        <v>461</v>
      </c>
      <c r="F548" s="50" t="s">
        <v>1009</v>
      </c>
    </row>
    <row r="549" spans="1:6" x14ac:dyDescent="0.25">
      <c r="A549" t="s">
        <v>488</v>
      </c>
      <c r="B549" t="s">
        <v>423</v>
      </c>
      <c r="C549">
        <v>2.2999999999999998</v>
      </c>
      <c r="E549" t="s">
        <v>339</v>
      </c>
      <c r="F549" t="s">
        <v>487</v>
      </c>
    </row>
    <row r="550" spans="1:6" x14ac:dyDescent="0.25">
      <c r="A550" t="s">
        <v>627</v>
      </c>
      <c r="B550" t="s">
        <v>336</v>
      </c>
      <c r="C550">
        <v>2.1</v>
      </c>
      <c r="E550" t="s">
        <v>100</v>
      </c>
      <c r="F550" s="49" t="s">
        <v>626</v>
      </c>
    </row>
    <row r="551" spans="1:6" x14ac:dyDescent="0.25">
      <c r="A551" t="s">
        <v>3046</v>
      </c>
      <c r="B551" t="s">
        <v>3040</v>
      </c>
      <c r="C551">
        <v>2.2999999999999998</v>
      </c>
      <c r="E551" t="s">
        <v>2287</v>
      </c>
      <c r="F551" t="s">
        <v>3047</v>
      </c>
    </row>
    <row r="552" spans="1:6" x14ac:dyDescent="0.25">
      <c r="A552" t="s">
        <v>1407</v>
      </c>
      <c r="B552" t="s">
        <v>423</v>
      </c>
      <c r="C552">
        <v>2.1</v>
      </c>
      <c r="E552" t="s">
        <v>380</v>
      </c>
      <c r="F552" t="s">
        <v>1406</v>
      </c>
    </row>
    <row r="553" spans="1:6" x14ac:dyDescent="0.25">
      <c r="A553" t="s">
        <v>1409</v>
      </c>
      <c r="B553" t="s">
        <v>423</v>
      </c>
      <c r="C553">
        <v>2.1</v>
      </c>
      <c r="E553" t="s">
        <v>569</v>
      </c>
      <c r="F553" t="s">
        <v>1408</v>
      </c>
    </row>
    <row r="554" spans="1:6" x14ac:dyDescent="0.25">
      <c r="A554" t="s">
        <v>1971</v>
      </c>
      <c r="B554" t="s">
        <v>423</v>
      </c>
      <c r="C554">
        <v>2.2999999999999998</v>
      </c>
      <c r="D554" t="s">
        <v>2520</v>
      </c>
      <c r="E554" t="s">
        <v>3048</v>
      </c>
      <c r="F554" t="s">
        <v>1970</v>
      </c>
    </row>
    <row r="555" spans="1:6" x14ac:dyDescent="0.25">
      <c r="A555" s="50" t="s">
        <v>1011</v>
      </c>
      <c r="B555" t="s">
        <v>423</v>
      </c>
      <c r="C555">
        <v>2.2000000000000002</v>
      </c>
      <c r="E555" t="s">
        <v>100</v>
      </c>
      <c r="F555" s="50" t="s">
        <v>1410</v>
      </c>
    </row>
    <row r="556" spans="1:6" x14ac:dyDescent="0.25">
      <c r="A556" t="s">
        <v>1011</v>
      </c>
      <c r="B556" t="s">
        <v>336</v>
      </c>
      <c r="C556">
        <v>2.2999999999999998</v>
      </c>
      <c r="E556" t="s">
        <v>855</v>
      </c>
      <c r="F556" t="s">
        <v>1010</v>
      </c>
    </row>
    <row r="557" spans="1:6" x14ac:dyDescent="0.25">
      <c r="A557" t="s">
        <v>1973</v>
      </c>
      <c r="B557" s="50" t="s">
        <v>423</v>
      </c>
      <c r="C557">
        <v>2.2999999999999998</v>
      </c>
      <c r="D557" t="s">
        <v>2461</v>
      </c>
      <c r="E557" t="s">
        <v>334</v>
      </c>
      <c r="F557" t="s">
        <v>1972</v>
      </c>
    </row>
    <row r="558" spans="1:6" x14ac:dyDescent="0.25">
      <c r="A558" t="s">
        <v>1977</v>
      </c>
      <c r="B558" t="s">
        <v>423</v>
      </c>
      <c r="C558">
        <v>2.2999999999999998</v>
      </c>
      <c r="D558" t="s">
        <v>2461</v>
      </c>
      <c r="E558" t="s">
        <v>334</v>
      </c>
      <c r="F558" t="s">
        <v>1976</v>
      </c>
    </row>
    <row r="559" spans="1:6" x14ac:dyDescent="0.25">
      <c r="A559" t="s">
        <v>1979</v>
      </c>
      <c r="B559" s="50" t="s">
        <v>423</v>
      </c>
      <c r="C559">
        <v>2.2999999999999998</v>
      </c>
      <c r="D559" t="s">
        <v>2509</v>
      </c>
      <c r="E559" t="s">
        <v>2517</v>
      </c>
      <c r="F559" t="s">
        <v>1978</v>
      </c>
    </row>
    <row r="560" spans="1:6" x14ac:dyDescent="0.25">
      <c r="A560" s="50" t="s">
        <v>1412</v>
      </c>
      <c r="B560" t="s">
        <v>423</v>
      </c>
      <c r="C560">
        <v>2.1</v>
      </c>
      <c r="E560" t="s">
        <v>2240</v>
      </c>
      <c r="F560" s="50" t="s">
        <v>1411</v>
      </c>
    </row>
    <row r="561" spans="1:6" x14ac:dyDescent="0.25">
      <c r="A561" s="50" t="s">
        <v>2208</v>
      </c>
      <c r="B561" t="s">
        <v>336</v>
      </c>
      <c r="C561">
        <v>2.2999999999999998</v>
      </c>
      <c r="D561" t="s">
        <v>2520</v>
      </c>
      <c r="E561" t="s">
        <v>3048</v>
      </c>
      <c r="F561" t="s">
        <v>1014</v>
      </c>
    </row>
    <row r="562" spans="1:6" x14ac:dyDescent="0.25">
      <c r="A562" t="s">
        <v>1975</v>
      </c>
      <c r="B562" t="s">
        <v>423</v>
      </c>
      <c r="C562">
        <v>2.2999999999999998</v>
      </c>
      <c r="D562" t="s">
        <v>2691</v>
      </c>
      <c r="E562" t="s">
        <v>333</v>
      </c>
      <c r="F562" t="s">
        <v>1974</v>
      </c>
    </row>
    <row r="563" spans="1:6" x14ac:dyDescent="0.25">
      <c r="A563" s="50" t="s">
        <v>2209</v>
      </c>
      <c r="B563" t="s">
        <v>423</v>
      </c>
      <c r="C563">
        <v>2.1</v>
      </c>
      <c r="E563" t="s">
        <v>100</v>
      </c>
      <c r="F563" s="50" t="s">
        <v>1413</v>
      </c>
    </row>
    <row r="564" spans="1:6" x14ac:dyDescent="0.25">
      <c r="A564" s="50" t="s">
        <v>1016</v>
      </c>
      <c r="B564" t="s">
        <v>336</v>
      </c>
      <c r="C564">
        <v>2.2999999999999998</v>
      </c>
      <c r="D564" t="s">
        <v>2520</v>
      </c>
      <c r="E564" t="s">
        <v>3048</v>
      </c>
      <c r="F564" t="s">
        <v>1015</v>
      </c>
    </row>
    <row r="565" spans="1:6" x14ac:dyDescent="0.25">
      <c r="A565" s="50" t="s">
        <v>1018</v>
      </c>
      <c r="B565" t="s">
        <v>336</v>
      </c>
      <c r="C565">
        <v>2.2999999999999998</v>
      </c>
      <c r="D565" t="s">
        <v>2520</v>
      </c>
      <c r="E565" t="s">
        <v>3048</v>
      </c>
      <c r="F565" t="s">
        <v>1017</v>
      </c>
    </row>
    <row r="566" spans="1:6" x14ac:dyDescent="0.25">
      <c r="A566" s="50" t="s">
        <v>1013</v>
      </c>
      <c r="B566" t="s">
        <v>336</v>
      </c>
      <c r="C566">
        <v>2.2999999999999998</v>
      </c>
      <c r="D566" t="s">
        <v>2520</v>
      </c>
      <c r="E566" t="s">
        <v>3048</v>
      </c>
      <c r="F566" t="s">
        <v>1012</v>
      </c>
    </row>
    <row r="567" spans="1:6" x14ac:dyDescent="0.25">
      <c r="A567" t="s">
        <v>1415</v>
      </c>
      <c r="B567" t="s">
        <v>423</v>
      </c>
      <c r="C567">
        <v>2.2999999999999998</v>
      </c>
      <c r="D567" t="s">
        <v>2520</v>
      </c>
      <c r="E567" t="s">
        <v>3048</v>
      </c>
      <c r="F567" t="s">
        <v>1414</v>
      </c>
    </row>
    <row r="568" spans="1:6" x14ac:dyDescent="0.25">
      <c r="A568" t="s">
        <v>1417</v>
      </c>
      <c r="B568" t="s">
        <v>423</v>
      </c>
      <c r="C568">
        <v>2.1</v>
      </c>
      <c r="E568" t="s">
        <v>380</v>
      </c>
      <c r="F568" t="s">
        <v>1416</v>
      </c>
    </row>
    <row r="569" spans="1:6" x14ac:dyDescent="0.25">
      <c r="A569" s="50" t="s">
        <v>2243</v>
      </c>
      <c r="B569" t="s">
        <v>336</v>
      </c>
      <c r="C569">
        <v>2.1</v>
      </c>
      <c r="E569" t="s">
        <v>100</v>
      </c>
      <c r="F569" t="s">
        <v>628</v>
      </c>
    </row>
    <row r="570" spans="1:6" x14ac:dyDescent="0.25">
      <c r="A570" t="s">
        <v>1981</v>
      </c>
      <c r="B570" t="s">
        <v>423</v>
      </c>
      <c r="C570">
        <v>2.2999999999999998</v>
      </c>
      <c r="D570" t="s">
        <v>2520</v>
      </c>
      <c r="E570" t="s">
        <v>3048</v>
      </c>
      <c r="F570" t="s">
        <v>1980</v>
      </c>
    </row>
    <row r="571" spans="1:6" x14ac:dyDescent="0.25">
      <c r="A571" t="s">
        <v>1023</v>
      </c>
      <c r="B571" t="s">
        <v>336</v>
      </c>
      <c r="C571">
        <v>2.2999999999999998</v>
      </c>
      <c r="E571" t="s">
        <v>569</v>
      </c>
      <c r="F571" t="s">
        <v>1022</v>
      </c>
    </row>
    <row r="572" spans="1:6" x14ac:dyDescent="0.25">
      <c r="A572" t="s">
        <v>1020</v>
      </c>
      <c r="B572" t="s">
        <v>336</v>
      </c>
      <c r="C572">
        <v>2.2999999999999998</v>
      </c>
      <c r="E572" t="s">
        <v>1021</v>
      </c>
      <c r="F572" t="s">
        <v>1019</v>
      </c>
    </row>
    <row r="573" spans="1:6" x14ac:dyDescent="0.25">
      <c r="A573" s="50" t="s">
        <v>1419</v>
      </c>
      <c r="B573" t="s">
        <v>423</v>
      </c>
      <c r="C573">
        <v>2.1</v>
      </c>
      <c r="E573" t="s">
        <v>569</v>
      </c>
      <c r="F573" t="s">
        <v>1418</v>
      </c>
    </row>
    <row r="574" spans="1:6" x14ac:dyDescent="0.25">
      <c r="A574" t="s">
        <v>1025</v>
      </c>
      <c r="B574" t="s">
        <v>336</v>
      </c>
      <c r="C574">
        <v>2.2999999999999998</v>
      </c>
      <c r="D574" t="s">
        <v>2433</v>
      </c>
      <c r="E574" t="s">
        <v>461</v>
      </c>
      <c r="F574" s="50" t="s">
        <v>1024</v>
      </c>
    </row>
    <row r="575" spans="1:6" x14ac:dyDescent="0.25">
      <c r="A575" s="50" t="s">
        <v>2354</v>
      </c>
      <c r="B575" t="s">
        <v>336</v>
      </c>
      <c r="C575">
        <v>2.2999999999999998</v>
      </c>
      <c r="D575" t="s">
        <v>2520</v>
      </c>
      <c r="E575" t="s">
        <v>3048</v>
      </c>
      <c r="F575" t="s">
        <v>1031</v>
      </c>
    </row>
    <row r="576" spans="1:6" x14ac:dyDescent="0.25">
      <c r="A576" t="s">
        <v>1027</v>
      </c>
      <c r="B576" t="s">
        <v>336</v>
      </c>
      <c r="C576">
        <v>2.2999999999999998</v>
      </c>
      <c r="D576" t="s">
        <v>2513</v>
      </c>
      <c r="E576" t="s">
        <v>2517</v>
      </c>
      <c r="F576" t="s">
        <v>1026</v>
      </c>
    </row>
    <row r="577" spans="1:6" x14ac:dyDescent="0.25">
      <c r="A577" t="s">
        <v>1983</v>
      </c>
      <c r="B577" t="s">
        <v>423</v>
      </c>
      <c r="C577">
        <v>2.2999999999999998</v>
      </c>
      <c r="E577" t="s">
        <v>569</v>
      </c>
      <c r="F577" t="s">
        <v>1982</v>
      </c>
    </row>
    <row r="578" spans="1:6" x14ac:dyDescent="0.25">
      <c r="A578" t="s">
        <v>1985</v>
      </c>
      <c r="B578" t="s">
        <v>423</v>
      </c>
      <c r="C578">
        <v>2.2999999999999998</v>
      </c>
      <c r="D578" t="s">
        <v>2520</v>
      </c>
      <c r="E578" t="s">
        <v>3048</v>
      </c>
      <c r="F578" t="s">
        <v>1984</v>
      </c>
    </row>
    <row r="579" spans="1:6" x14ac:dyDescent="0.25">
      <c r="A579" t="s">
        <v>630</v>
      </c>
      <c r="B579" t="s">
        <v>336</v>
      </c>
      <c r="C579">
        <v>2.1</v>
      </c>
      <c r="D579" t="s">
        <v>631</v>
      </c>
      <c r="E579" t="s">
        <v>569</v>
      </c>
      <c r="F579" t="s">
        <v>629</v>
      </c>
    </row>
    <row r="580" spans="1:6" x14ac:dyDescent="0.25">
      <c r="A580" t="s">
        <v>1029</v>
      </c>
      <c r="B580" t="s">
        <v>336</v>
      </c>
      <c r="C580">
        <v>2.2999999999999998</v>
      </c>
      <c r="E580" t="s">
        <v>1021</v>
      </c>
      <c r="F580" t="s">
        <v>1028</v>
      </c>
    </row>
    <row r="581" spans="1:6" x14ac:dyDescent="0.25">
      <c r="A581" t="s">
        <v>1423</v>
      </c>
      <c r="B581" t="s">
        <v>423</v>
      </c>
      <c r="C581">
        <v>2.2000000000000002</v>
      </c>
      <c r="D581" t="s">
        <v>2511</v>
      </c>
      <c r="E581" t="s">
        <v>101</v>
      </c>
      <c r="F581" s="49" t="s">
        <v>1422</v>
      </c>
    </row>
    <row r="582" spans="1:6" x14ac:dyDescent="0.25">
      <c r="A582" s="50" t="s">
        <v>2340</v>
      </c>
      <c r="B582" t="s">
        <v>336</v>
      </c>
      <c r="C582">
        <v>2.2999999999999998</v>
      </c>
      <c r="D582" t="s">
        <v>2520</v>
      </c>
      <c r="E582" t="s">
        <v>3048</v>
      </c>
      <c r="F582" t="s">
        <v>1030</v>
      </c>
    </row>
    <row r="583" spans="1:6" x14ac:dyDescent="0.25">
      <c r="A583" t="s">
        <v>1425</v>
      </c>
      <c r="B583" t="s">
        <v>423</v>
      </c>
      <c r="C583">
        <v>2.1</v>
      </c>
      <c r="E583" t="s">
        <v>380</v>
      </c>
      <c r="F583" t="s">
        <v>1424</v>
      </c>
    </row>
    <row r="584" spans="1:6" x14ac:dyDescent="0.25">
      <c r="A584" t="s">
        <v>351</v>
      </c>
      <c r="B584" t="s">
        <v>336</v>
      </c>
      <c r="C584">
        <v>2.1</v>
      </c>
      <c r="E584" t="s">
        <v>339</v>
      </c>
      <c r="F584" t="s">
        <v>350</v>
      </c>
    </row>
    <row r="585" spans="1:6" x14ac:dyDescent="0.25">
      <c r="A585" t="s">
        <v>1033</v>
      </c>
      <c r="B585" t="s">
        <v>336</v>
      </c>
      <c r="C585">
        <v>2.2999999999999998</v>
      </c>
      <c r="D585" t="s">
        <v>2461</v>
      </c>
      <c r="E585" t="s">
        <v>334</v>
      </c>
      <c r="F585" t="s">
        <v>1032</v>
      </c>
    </row>
    <row r="586" spans="1:6" x14ac:dyDescent="0.25">
      <c r="A586" s="50" t="s">
        <v>633</v>
      </c>
      <c r="B586" t="s">
        <v>336</v>
      </c>
      <c r="C586">
        <v>2.1</v>
      </c>
      <c r="E586" t="s">
        <v>100</v>
      </c>
      <c r="F586" t="s">
        <v>632</v>
      </c>
    </row>
    <row r="587" spans="1:6" x14ac:dyDescent="0.25">
      <c r="A587" t="s">
        <v>3038</v>
      </c>
      <c r="B587" t="s">
        <v>3040</v>
      </c>
      <c r="C587">
        <v>2.1</v>
      </c>
      <c r="D587" t="s">
        <v>3041</v>
      </c>
      <c r="E587" t="s">
        <v>2517</v>
      </c>
      <c r="F587" t="s">
        <v>3043</v>
      </c>
    </row>
    <row r="588" spans="1:6" x14ac:dyDescent="0.25">
      <c r="A588" t="s">
        <v>1427</v>
      </c>
      <c r="B588" t="s">
        <v>423</v>
      </c>
      <c r="C588">
        <v>2.1</v>
      </c>
      <c r="E588" t="s">
        <v>474</v>
      </c>
      <c r="F588" t="s">
        <v>1426</v>
      </c>
    </row>
    <row r="589" spans="1:6" x14ac:dyDescent="0.25">
      <c r="A589" t="s">
        <v>1987</v>
      </c>
      <c r="B589" t="s">
        <v>423</v>
      </c>
      <c r="C589">
        <v>2.2999999999999998</v>
      </c>
      <c r="D589" t="s">
        <v>2520</v>
      </c>
      <c r="E589" t="s">
        <v>3048</v>
      </c>
      <c r="F589" t="s">
        <v>1986</v>
      </c>
    </row>
    <row r="590" spans="1:6" x14ac:dyDescent="0.25">
      <c r="A590" t="s">
        <v>1050</v>
      </c>
      <c r="B590" t="s">
        <v>336</v>
      </c>
      <c r="C590">
        <v>2.2999999999999998</v>
      </c>
      <c r="D590" t="s">
        <v>1051</v>
      </c>
      <c r="E590" t="s">
        <v>2368</v>
      </c>
      <c r="F590" t="s">
        <v>1049</v>
      </c>
    </row>
    <row r="591" spans="1:6" x14ac:dyDescent="0.25">
      <c r="A591" t="s">
        <v>3031</v>
      </c>
      <c r="B591" t="s">
        <v>2990</v>
      </c>
      <c r="C591">
        <v>2.2999999999999998</v>
      </c>
      <c r="D591" t="s">
        <v>3032</v>
      </c>
      <c r="E591" t="s">
        <v>3048</v>
      </c>
      <c r="F591" t="s">
        <v>3033</v>
      </c>
    </row>
    <row r="592" spans="1:6" x14ac:dyDescent="0.25">
      <c r="A592" t="s">
        <v>1039</v>
      </c>
      <c r="B592" t="s">
        <v>336</v>
      </c>
      <c r="C592">
        <v>2.2999999999999998</v>
      </c>
      <c r="E592" t="s">
        <v>1021</v>
      </c>
      <c r="F592" t="s">
        <v>1038</v>
      </c>
    </row>
    <row r="593" spans="1:6" x14ac:dyDescent="0.25">
      <c r="A593" t="s">
        <v>485</v>
      </c>
      <c r="B593" t="s">
        <v>423</v>
      </c>
      <c r="C593">
        <v>2.2999999999999998</v>
      </c>
      <c r="D593" t="s">
        <v>486</v>
      </c>
      <c r="E593" t="s">
        <v>474</v>
      </c>
      <c r="F593" t="s">
        <v>484</v>
      </c>
    </row>
    <row r="594" spans="1:6" x14ac:dyDescent="0.25">
      <c r="A594" t="s">
        <v>1041</v>
      </c>
      <c r="B594" t="s">
        <v>336</v>
      </c>
      <c r="C594">
        <v>2.2999999999999998</v>
      </c>
      <c r="D594" t="s">
        <v>2520</v>
      </c>
      <c r="E594" t="s">
        <v>3048</v>
      </c>
      <c r="F594" t="s">
        <v>1040</v>
      </c>
    </row>
    <row r="595" spans="1:6" x14ac:dyDescent="0.25">
      <c r="A595" t="s">
        <v>634</v>
      </c>
      <c r="B595" t="s">
        <v>336</v>
      </c>
      <c r="C595">
        <v>2.2000000000000002</v>
      </c>
      <c r="E595" t="s">
        <v>880</v>
      </c>
      <c r="F595" s="50" t="s">
        <v>635</v>
      </c>
    </row>
    <row r="596" spans="1:6" x14ac:dyDescent="0.25">
      <c r="A596" t="s">
        <v>634</v>
      </c>
      <c r="B596" t="s">
        <v>336</v>
      </c>
      <c r="C596">
        <v>2.2999999999999998</v>
      </c>
      <c r="E596" t="s">
        <v>569</v>
      </c>
      <c r="F596" t="s">
        <v>1044</v>
      </c>
    </row>
    <row r="597" spans="1:6" x14ac:dyDescent="0.25">
      <c r="A597" t="s">
        <v>1043</v>
      </c>
      <c r="B597" t="s">
        <v>336</v>
      </c>
      <c r="C597">
        <v>2.2999999999999998</v>
      </c>
      <c r="E597" t="s">
        <v>380</v>
      </c>
      <c r="F597" t="s">
        <v>1042</v>
      </c>
    </row>
    <row r="598" spans="1:6" x14ac:dyDescent="0.25">
      <c r="A598" t="s">
        <v>1046</v>
      </c>
      <c r="B598" t="s">
        <v>336</v>
      </c>
      <c r="C598">
        <v>2.2999999999999998</v>
      </c>
      <c r="E598" t="s">
        <v>986</v>
      </c>
      <c r="F598" t="s">
        <v>1045</v>
      </c>
    </row>
    <row r="599" spans="1:6" x14ac:dyDescent="0.25">
      <c r="A599" s="50" t="s">
        <v>1429</v>
      </c>
      <c r="B599" t="s">
        <v>423</v>
      </c>
      <c r="C599">
        <v>2.1</v>
      </c>
      <c r="E599" t="s">
        <v>100</v>
      </c>
      <c r="F599" t="s">
        <v>1428</v>
      </c>
    </row>
    <row r="600" spans="1:6" x14ac:dyDescent="0.25">
      <c r="A600" s="50" t="s">
        <v>1048</v>
      </c>
      <c r="B600" t="s">
        <v>336</v>
      </c>
      <c r="C600">
        <v>2.2999999999999998</v>
      </c>
      <c r="D600" t="s">
        <v>2520</v>
      </c>
      <c r="E600" t="s">
        <v>3048</v>
      </c>
      <c r="F600" t="s">
        <v>1047</v>
      </c>
    </row>
    <row r="601" spans="1:6" x14ac:dyDescent="0.25">
      <c r="A601" t="s">
        <v>1431</v>
      </c>
      <c r="B601" t="s">
        <v>423</v>
      </c>
      <c r="C601">
        <v>2.1</v>
      </c>
      <c r="E601" t="s">
        <v>569</v>
      </c>
      <c r="F601" t="s">
        <v>1430</v>
      </c>
    </row>
    <row r="602" spans="1:6" x14ac:dyDescent="0.25">
      <c r="A602" t="s">
        <v>1583</v>
      </c>
      <c r="B602" t="s">
        <v>423</v>
      </c>
      <c r="C602">
        <v>2.2000000000000002</v>
      </c>
      <c r="E602" t="s">
        <v>380</v>
      </c>
      <c r="F602" t="s">
        <v>1582</v>
      </c>
    </row>
    <row r="603" spans="1:6" x14ac:dyDescent="0.25">
      <c r="A603" t="s">
        <v>1053</v>
      </c>
      <c r="B603" t="s">
        <v>336</v>
      </c>
      <c r="C603">
        <v>2.2999999999999998</v>
      </c>
      <c r="D603" t="s">
        <v>2352</v>
      </c>
      <c r="E603" t="s">
        <v>3048</v>
      </c>
      <c r="F603" t="s">
        <v>1052</v>
      </c>
    </row>
    <row r="604" spans="1:6" x14ac:dyDescent="0.25">
      <c r="A604" t="s">
        <v>2977</v>
      </c>
      <c r="B604" t="s">
        <v>2976</v>
      </c>
      <c r="C604">
        <v>2.1</v>
      </c>
      <c r="E604" t="s">
        <v>333</v>
      </c>
      <c r="F604" s="47" t="s">
        <v>2975</v>
      </c>
    </row>
    <row r="605" spans="1:6" x14ac:dyDescent="0.25">
      <c r="A605" t="s">
        <v>1055</v>
      </c>
      <c r="B605" t="s">
        <v>336</v>
      </c>
      <c r="C605">
        <v>2.2999999999999998</v>
      </c>
      <c r="E605" t="s">
        <v>474</v>
      </c>
      <c r="F605" t="s">
        <v>1054</v>
      </c>
    </row>
    <row r="606" spans="1:6" x14ac:dyDescent="0.25">
      <c r="A606" t="s">
        <v>1991</v>
      </c>
      <c r="B606" t="s">
        <v>423</v>
      </c>
      <c r="C606">
        <v>2.2999999999999998</v>
      </c>
      <c r="E606" t="s">
        <v>569</v>
      </c>
      <c r="F606" t="s">
        <v>1990</v>
      </c>
    </row>
    <row r="607" spans="1:6" x14ac:dyDescent="0.25">
      <c r="A607" t="s">
        <v>1059</v>
      </c>
      <c r="B607" t="s">
        <v>336</v>
      </c>
      <c r="C607">
        <v>2.2999999999999998</v>
      </c>
      <c r="E607" t="s">
        <v>333</v>
      </c>
      <c r="F607" t="s">
        <v>1058</v>
      </c>
    </row>
    <row r="608" spans="1:6" x14ac:dyDescent="0.25">
      <c r="A608" t="s">
        <v>1057</v>
      </c>
      <c r="B608" t="s">
        <v>336</v>
      </c>
      <c r="C608">
        <v>2.2999999999999998</v>
      </c>
      <c r="D608" t="s">
        <v>2419</v>
      </c>
      <c r="E608" t="s">
        <v>3048</v>
      </c>
      <c r="F608" t="s">
        <v>1056</v>
      </c>
    </row>
    <row r="609" spans="1:6" x14ac:dyDescent="0.25">
      <c r="A609" t="s">
        <v>1989</v>
      </c>
      <c r="B609" t="s">
        <v>423</v>
      </c>
      <c r="C609">
        <v>2.2999999999999998</v>
      </c>
      <c r="D609" t="s">
        <v>2784</v>
      </c>
      <c r="E609" t="s">
        <v>100</v>
      </c>
      <c r="F609" t="s">
        <v>1988</v>
      </c>
    </row>
    <row r="610" spans="1:6" x14ac:dyDescent="0.25">
      <c r="A610" t="s">
        <v>1433</v>
      </c>
      <c r="B610" t="s">
        <v>423</v>
      </c>
      <c r="C610">
        <v>2.1</v>
      </c>
      <c r="D610" t="s">
        <v>2527</v>
      </c>
      <c r="E610" t="s">
        <v>2517</v>
      </c>
      <c r="F610" s="50" t="s">
        <v>1432</v>
      </c>
    </row>
    <row r="611" spans="1:6" x14ac:dyDescent="0.25">
      <c r="A611" t="s">
        <v>1435</v>
      </c>
      <c r="B611" t="s">
        <v>423</v>
      </c>
      <c r="C611">
        <v>2.1</v>
      </c>
      <c r="E611" t="s">
        <v>380</v>
      </c>
      <c r="F611" t="s">
        <v>1434</v>
      </c>
    </row>
    <row r="612" spans="1:6" x14ac:dyDescent="0.25">
      <c r="A612" s="50" t="s">
        <v>1437</v>
      </c>
      <c r="B612" t="s">
        <v>423</v>
      </c>
      <c r="C612">
        <v>2.2000000000000002</v>
      </c>
      <c r="E612" t="s">
        <v>2287</v>
      </c>
      <c r="F612" s="50" t="s">
        <v>1436</v>
      </c>
    </row>
    <row r="613" spans="1:6" x14ac:dyDescent="0.25">
      <c r="A613" s="50" t="s">
        <v>1061</v>
      </c>
      <c r="B613" t="s">
        <v>336</v>
      </c>
      <c r="C613">
        <v>2.2999999999999998</v>
      </c>
      <c r="D613" t="s">
        <v>2520</v>
      </c>
      <c r="E613" t="s">
        <v>3048</v>
      </c>
      <c r="F613" t="s">
        <v>1060</v>
      </c>
    </row>
    <row r="614" spans="1:6" x14ac:dyDescent="0.25">
      <c r="A614" t="s">
        <v>637</v>
      </c>
      <c r="B614" t="s">
        <v>336</v>
      </c>
      <c r="C614">
        <v>2.1</v>
      </c>
      <c r="E614" t="s">
        <v>569</v>
      </c>
      <c r="F614" t="s">
        <v>636</v>
      </c>
    </row>
    <row r="615" spans="1:6" x14ac:dyDescent="0.25">
      <c r="A615" t="s">
        <v>2001</v>
      </c>
      <c r="B615" t="s">
        <v>423</v>
      </c>
      <c r="C615">
        <v>2.2999999999999998</v>
      </c>
      <c r="E615" t="s">
        <v>569</v>
      </c>
      <c r="F615" t="s">
        <v>2000</v>
      </c>
    </row>
    <row r="616" spans="1:6" x14ac:dyDescent="0.25">
      <c r="A616" t="s">
        <v>400</v>
      </c>
      <c r="B616" t="s">
        <v>336</v>
      </c>
      <c r="C616">
        <v>2.2999999999999998</v>
      </c>
      <c r="E616" t="s">
        <v>339</v>
      </c>
      <c r="F616" t="s">
        <v>377</v>
      </c>
    </row>
    <row r="617" spans="1:6" x14ac:dyDescent="0.25">
      <c r="A617" t="s">
        <v>399</v>
      </c>
      <c r="B617" t="s">
        <v>336</v>
      </c>
      <c r="C617">
        <v>2.2999999999999998</v>
      </c>
      <c r="D617" t="s">
        <v>378</v>
      </c>
      <c r="E617" t="s">
        <v>461</v>
      </c>
      <c r="F617" t="s">
        <v>379</v>
      </c>
    </row>
    <row r="618" spans="1:6" x14ac:dyDescent="0.25">
      <c r="A618" t="s">
        <v>1999</v>
      </c>
      <c r="B618" t="s">
        <v>423</v>
      </c>
      <c r="C618">
        <v>2.2999999999999998</v>
      </c>
      <c r="E618" t="s">
        <v>569</v>
      </c>
      <c r="F618" s="47" t="s">
        <v>1998</v>
      </c>
    </row>
    <row r="619" spans="1:6" x14ac:dyDescent="0.25">
      <c r="A619" t="s">
        <v>483</v>
      </c>
      <c r="B619" t="s">
        <v>423</v>
      </c>
      <c r="C619">
        <v>2.2999999999999998</v>
      </c>
      <c r="E619" t="s">
        <v>339</v>
      </c>
      <c r="F619" t="s">
        <v>482</v>
      </c>
    </row>
    <row r="620" spans="1:6" x14ac:dyDescent="0.25">
      <c r="A620" s="50" t="s">
        <v>1063</v>
      </c>
      <c r="B620" t="s">
        <v>336</v>
      </c>
      <c r="C620">
        <v>2.2999999999999998</v>
      </c>
      <c r="D620" t="s">
        <v>2520</v>
      </c>
      <c r="E620" t="s">
        <v>3048</v>
      </c>
      <c r="F620" t="s">
        <v>1062</v>
      </c>
    </row>
    <row r="621" spans="1:6" x14ac:dyDescent="0.25">
      <c r="A621" s="50" t="s">
        <v>1065</v>
      </c>
      <c r="B621" t="s">
        <v>336</v>
      </c>
      <c r="C621">
        <v>2.2999999999999998</v>
      </c>
      <c r="D621" t="s">
        <v>2520</v>
      </c>
      <c r="E621" t="s">
        <v>3048</v>
      </c>
      <c r="F621" t="s">
        <v>1064</v>
      </c>
    </row>
    <row r="622" spans="1:6" x14ac:dyDescent="0.25">
      <c r="A622" t="s">
        <v>1997</v>
      </c>
      <c r="B622" t="s">
        <v>423</v>
      </c>
      <c r="C622">
        <v>2.2999999999999998</v>
      </c>
      <c r="D622" t="s">
        <v>2433</v>
      </c>
      <c r="E622" t="s">
        <v>461</v>
      </c>
      <c r="F622" s="50" t="s">
        <v>1996</v>
      </c>
    </row>
    <row r="623" spans="1:6" x14ac:dyDescent="0.25">
      <c r="A623" t="s">
        <v>1993</v>
      </c>
      <c r="B623" t="s">
        <v>423</v>
      </c>
      <c r="C623">
        <v>2.2999999999999998</v>
      </c>
      <c r="D623" t="s">
        <v>2461</v>
      </c>
      <c r="E623" t="s">
        <v>334</v>
      </c>
      <c r="F623" t="s">
        <v>1992</v>
      </c>
    </row>
    <row r="624" spans="1:6" x14ac:dyDescent="0.25">
      <c r="A624" t="s">
        <v>1995</v>
      </c>
      <c r="B624" t="s">
        <v>423</v>
      </c>
      <c r="C624">
        <v>2.2999999999999998</v>
      </c>
      <c r="E624" t="s">
        <v>569</v>
      </c>
      <c r="F624" t="s">
        <v>1994</v>
      </c>
    </row>
    <row r="625" spans="1:6" x14ac:dyDescent="0.25">
      <c r="A625" s="50" t="s">
        <v>1067</v>
      </c>
      <c r="B625" t="s">
        <v>336</v>
      </c>
      <c r="C625">
        <v>2.2999999999999998</v>
      </c>
      <c r="D625" t="s">
        <v>2520</v>
      </c>
      <c r="E625" t="s">
        <v>3048</v>
      </c>
      <c r="F625" t="s">
        <v>1066</v>
      </c>
    </row>
    <row r="626" spans="1:6" x14ac:dyDescent="0.25">
      <c r="A626" s="50" t="s">
        <v>1439</v>
      </c>
      <c r="B626" t="s">
        <v>423</v>
      </c>
      <c r="C626">
        <v>2.2000000000000002</v>
      </c>
      <c r="E626" t="s">
        <v>100</v>
      </c>
      <c r="F626" s="50" t="s">
        <v>1438</v>
      </c>
    </row>
    <row r="627" spans="1:6" x14ac:dyDescent="0.25">
      <c r="A627" t="s">
        <v>2003</v>
      </c>
      <c r="B627" t="s">
        <v>423</v>
      </c>
      <c r="C627">
        <v>2.2999999999999998</v>
      </c>
      <c r="D627" t="s">
        <v>2520</v>
      </c>
      <c r="E627" t="s">
        <v>3048</v>
      </c>
      <c r="F627" t="s">
        <v>2002</v>
      </c>
    </row>
    <row r="628" spans="1:6" x14ac:dyDescent="0.25">
      <c r="A628" t="s">
        <v>2005</v>
      </c>
      <c r="B628" t="s">
        <v>423</v>
      </c>
      <c r="C628">
        <v>2.2999999999999998</v>
      </c>
      <c r="E628" t="s">
        <v>333</v>
      </c>
      <c r="F628" t="s">
        <v>2004</v>
      </c>
    </row>
    <row r="629" spans="1:6" x14ac:dyDescent="0.25">
      <c r="A629" s="50" t="s">
        <v>1069</v>
      </c>
      <c r="B629" t="s">
        <v>336</v>
      </c>
      <c r="C629">
        <v>2.2999999999999998</v>
      </c>
      <c r="D629" t="s">
        <v>2520</v>
      </c>
      <c r="E629" t="s">
        <v>3048</v>
      </c>
      <c r="F629" t="s">
        <v>1068</v>
      </c>
    </row>
    <row r="630" spans="1:6" x14ac:dyDescent="0.25">
      <c r="A630" s="50" t="s">
        <v>1440</v>
      </c>
      <c r="B630" t="s">
        <v>423</v>
      </c>
      <c r="C630">
        <v>2.1</v>
      </c>
      <c r="D630" t="s">
        <v>2277</v>
      </c>
      <c r="E630" t="s">
        <v>2517</v>
      </c>
      <c r="F630" t="s">
        <v>1441</v>
      </c>
    </row>
    <row r="631" spans="1:6" x14ac:dyDescent="0.25">
      <c r="A631" s="50" t="s">
        <v>1071</v>
      </c>
      <c r="B631" t="s">
        <v>336</v>
      </c>
      <c r="C631">
        <v>2.2999999999999998</v>
      </c>
      <c r="D631" t="s">
        <v>2520</v>
      </c>
      <c r="E631" t="s">
        <v>3048</v>
      </c>
      <c r="F631" t="s">
        <v>1070</v>
      </c>
    </row>
    <row r="632" spans="1:6" x14ac:dyDescent="0.25">
      <c r="A632" s="50" t="s">
        <v>639</v>
      </c>
      <c r="B632" t="s">
        <v>336</v>
      </c>
      <c r="C632">
        <v>2.1</v>
      </c>
      <c r="E632" t="s">
        <v>100</v>
      </c>
      <c r="F632" t="s">
        <v>638</v>
      </c>
    </row>
    <row r="633" spans="1:6" x14ac:dyDescent="0.25">
      <c r="A633" s="50" t="s">
        <v>1585</v>
      </c>
      <c r="B633" t="s">
        <v>423</v>
      </c>
      <c r="C633">
        <v>2.2000000000000002</v>
      </c>
      <c r="E633" t="s">
        <v>100</v>
      </c>
      <c r="F633" s="50" t="s">
        <v>1584</v>
      </c>
    </row>
    <row r="634" spans="1:6" x14ac:dyDescent="0.25">
      <c r="A634" t="s">
        <v>1445</v>
      </c>
      <c r="B634" t="s">
        <v>423</v>
      </c>
      <c r="C634">
        <v>2.1</v>
      </c>
      <c r="E634" t="s">
        <v>2287</v>
      </c>
      <c r="F634" s="49" t="s">
        <v>1444</v>
      </c>
    </row>
    <row r="635" spans="1:6" x14ac:dyDescent="0.25">
      <c r="A635" t="s">
        <v>1443</v>
      </c>
      <c r="B635" t="s">
        <v>423</v>
      </c>
      <c r="C635">
        <v>2.1</v>
      </c>
      <c r="D635" t="s">
        <v>2510</v>
      </c>
      <c r="E635" t="s">
        <v>101</v>
      </c>
      <c r="F635" s="49" t="s">
        <v>1442</v>
      </c>
    </row>
    <row r="636" spans="1:6" x14ac:dyDescent="0.25">
      <c r="A636" t="s">
        <v>1073</v>
      </c>
      <c r="B636" t="s">
        <v>336</v>
      </c>
      <c r="C636">
        <v>2.2999999999999998</v>
      </c>
      <c r="D636" t="s">
        <v>2461</v>
      </c>
      <c r="E636" t="s">
        <v>334</v>
      </c>
      <c r="F636" t="s">
        <v>1072</v>
      </c>
    </row>
    <row r="637" spans="1:6" x14ac:dyDescent="0.25">
      <c r="A637" t="s">
        <v>2007</v>
      </c>
      <c r="B637" t="s">
        <v>423</v>
      </c>
      <c r="C637">
        <v>2.2999999999999998</v>
      </c>
      <c r="E637" t="s">
        <v>569</v>
      </c>
      <c r="F637" t="s">
        <v>2006</v>
      </c>
    </row>
    <row r="638" spans="1:6" x14ac:dyDescent="0.25">
      <c r="A638" t="s">
        <v>376</v>
      </c>
      <c r="B638" t="s">
        <v>336</v>
      </c>
      <c r="C638">
        <v>2.2999999999999998</v>
      </c>
      <c r="D638" t="s">
        <v>2461</v>
      </c>
      <c r="E638" t="s">
        <v>334</v>
      </c>
      <c r="F638" t="s">
        <v>382</v>
      </c>
    </row>
    <row r="639" spans="1:6" x14ac:dyDescent="0.25">
      <c r="A639" t="s">
        <v>2009</v>
      </c>
      <c r="B639" t="s">
        <v>423</v>
      </c>
      <c r="C639">
        <v>2.2999999999999998</v>
      </c>
      <c r="E639" t="s">
        <v>340</v>
      </c>
      <c r="F639" t="s">
        <v>2008</v>
      </c>
    </row>
    <row r="640" spans="1:6" x14ac:dyDescent="0.25">
      <c r="A640" s="50" t="s">
        <v>1447</v>
      </c>
      <c r="B640" t="s">
        <v>423</v>
      </c>
      <c r="C640">
        <v>2.2000000000000002</v>
      </c>
      <c r="E640" t="s">
        <v>100</v>
      </c>
      <c r="F640" s="50" t="s">
        <v>1446</v>
      </c>
    </row>
    <row r="641" spans="1:6" x14ac:dyDescent="0.25">
      <c r="A641" t="s">
        <v>1587</v>
      </c>
      <c r="B641" t="s">
        <v>2976</v>
      </c>
      <c r="C641">
        <v>2.2999999999999998</v>
      </c>
      <c r="E641" t="s">
        <v>1021</v>
      </c>
      <c r="F641" t="s">
        <v>3003</v>
      </c>
    </row>
    <row r="642" spans="1:6" x14ac:dyDescent="0.25">
      <c r="A642" s="50" t="s">
        <v>1587</v>
      </c>
      <c r="B642" t="s">
        <v>423</v>
      </c>
      <c r="C642">
        <v>2.2000000000000002</v>
      </c>
      <c r="E642" t="s">
        <v>100</v>
      </c>
      <c r="F642" s="50" t="s">
        <v>1586</v>
      </c>
    </row>
    <row r="643" spans="1:6" x14ac:dyDescent="0.25">
      <c r="A643" t="s">
        <v>1449</v>
      </c>
      <c r="B643" t="s">
        <v>423</v>
      </c>
      <c r="C643">
        <v>2.1</v>
      </c>
      <c r="E643" t="s">
        <v>339</v>
      </c>
      <c r="F643" t="s">
        <v>1448</v>
      </c>
    </row>
    <row r="644" spans="1:6" x14ac:dyDescent="0.25">
      <c r="A644" t="s">
        <v>1075</v>
      </c>
      <c r="B644" t="s">
        <v>336</v>
      </c>
      <c r="C644">
        <v>2.2999999999999998</v>
      </c>
      <c r="E644" t="s">
        <v>569</v>
      </c>
      <c r="F644" t="s">
        <v>1074</v>
      </c>
    </row>
    <row r="645" spans="1:6" x14ac:dyDescent="0.25">
      <c r="A645" t="s">
        <v>3013</v>
      </c>
      <c r="B645" t="s">
        <v>2990</v>
      </c>
      <c r="C645">
        <v>2.2999999999999998</v>
      </c>
      <c r="D645" t="s">
        <v>3015</v>
      </c>
      <c r="E645" t="s">
        <v>2240</v>
      </c>
      <c r="F645" t="s">
        <v>3016</v>
      </c>
    </row>
    <row r="646" spans="1:6" x14ac:dyDescent="0.25">
      <c r="A646" t="s">
        <v>2011</v>
      </c>
      <c r="B646" t="s">
        <v>423</v>
      </c>
      <c r="C646">
        <v>2.2999999999999998</v>
      </c>
      <c r="D646" t="s">
        <v>2416</v>
      </c>
      <c r="E646" t="s">
        <v>3048</v>
      </c>
      <c r="F646" t="s">
        <v>2010</v>
      </c>
    </row>
    <row r="647" spans="1:6" x14ac:dyDescent="0.25">
      <c r="A647" t="s">
        <v>1451</v>
      </c>
      <c r="B647" t="s">
        <v>423</v>
      </c>
      <c r="C647">
        <v>2.2000000000000002</v>
      </c>
      <c r="D647" t="s">
        <v>2525</v>
      </c>
      <c r="E647" t="s">
        <v>101</v>
      </c>
      <c r="F647" s="50" t="s">
        <v>1450</v>
      </c>
    </row>
    <row r="648" spans="1:6" x14ac:dyDescent="0.25">
      <c r="A648" s="47" t="s">
        <v>1079</v>
      </c>
      <c r="B648" t="s">
        <v>336</v>
      </c>
      <c r="C648">
        <v>2.2999999999999998</v>
      </c>
      <c r="D648" t="s">
        <v>2445</v>
      </c>
      <c r="E648" t="s">
        <v>461</v>
      </c>
      <c r="F648" s="50" t="s">
        <v>1078</v>
      </c>
    </row>
    <row r="649" spans="1:6" x14ac:dyDescent="0.25">
      <c r="A649" t="s">
        <v>1453</v>
      </c>
      <c r="B649" t="s">
        <v>423</v>
      </c>
      <c r="C649">
        <v>2.1</v>
      </c>
      <c r="D649" t="s">
        <v>2774</v>
      </c>
      <c r="E649" t="s">
        <v>2772</v>
      </c>
      <c r="F649" s="50" t="s">
        <v>1452</v>
      </c>
    </row>
    <row r="650" spans="1:6" x14ac:dyDescent="0.25">
      <c r="A650" t="s">
        <v>3001</v>
      </c>
      <c r="B650" t="s">
        <v>2990</v>
      </c>
      <c r="C650">
        <v>2.2000000000000002</v>
      </c>
      <c r="D650" t="s">
        <v>3007</v>
      </c>
      <c r="E650" t="s">
        <v>2772</v>
      </c>
      <c r="F650" t="s">
        <v>3002</v>
      </c>
    </row>
    <row r="651" spans="1:6" x14ac:dyDescent="0.25">
      <c r="A651" t="s">
        <v>2355</v>
      </c>
      <c r="B651" t="s">
        <v>423</v>
      </c>
      <c r="C651">
        <v>2.2999999999999998</v>
      </c>
      <c r="D651" t="s">
        <v>2520</v>
      </c>
      <c r="E651" t="s">
        <v>3048</v>
      </c>
      <c r="F651" t="s">
        <v>2012</v>
      </c>
    </row>
    <row r="652" spans="1:6" x14ac:dyDescent="0.25">
      <c r="A652" t="s">
        <v>2014</v>
      </c>
      <c r="B652" t="s">
        <v>423</v>
      </c>
      <c r="C652">
        <v>2.2999999999999998</v>
      </c>
      <c r="E652" t="s">
        <v>380</v>
      </c>
      <c r="F652" t="s">
        <v>2013</v>
      </c>
    </row>
    <row r="653" spans="1:6" x14ac:dyDescent="0.25">
      <c r="A653" t="s">
        <v>2016</v>
      </c>
      <c r="B653" t="s">
        <v>423</v>
      </c>
      <c r="C653">
        <v>2.2999999999999998</v>
      </c>
      <c r="E653" t="s">
        <v>569</v>
      </c>
      <c r="F653" t="s">
        <v>2015</v>
      </c>
    </row>
    <row r="654" spans="1:6" x14ac:dyDescent="0.25">
      <c r="A654" t="s">
        <v>2018</v>
      </c>
      <c r="B654" t="s">
        <v>423</v>
      </c>
      <c r="C654">
        <v>2.2999999999999998</v>
      </c>
      <c r="E654" t="s">
        <v>569</v>
      </c>
      <c r="F654" t="s">
        <v>2017</v>
      </c>
    </row>
    <row r="655" spans="1:6" x14ac:dyDescent="0.25">
      <c r="A655" s="50" t="s">
        <v>1455</v>
      </c>
      <c r="B655" t="s">
        <v>423</v>
      </c>
      <c r="C655">
        <v>2.2000000000000002</v>
      </c>
      <c r="E655" t="s">
        <v>100</v>
      </c>
      <c r="F655" s="50" t="s">
        <v>1454</v>
      </c>
    </row>
    <row r="656" spans="1:6" x14ac:dyDescent="0.25">
      <c r="A656" t="s">
        <v>2020</v>
      </c>
      <c r="B656" t="s">
        <v>423</v>
      </c>
      <c r="C656">
        <v>2.2999999999999998</v>
      </c>
      <c r="D656" t="s">
        <v>2520</v>
      </c>
      <c r="E656" t="s">
        <v>3048</v>
      </c>
      <c r="F656" t="s">
        <v>2019</v>
      </c>
    </row>
    <row r="657" spans="1:6" x14ac:dyDescent="0.25">
      <c r="A657" t="s">
        <v>2449</v>
      </c>
      <c r="B657" t="s">
        <v>2441</v>
      </c>
      <c r="C657">
        <v>2.2000000000000002</v>
      </c>
      <c r="E657" t="s">
        <v>100</v>
      </c>
      <c r="F657" t="s">
        <v>2450</v>
      </c>
    </row>
    <row r="658" spans="1:6" x14ac:dyDescent="0.25">
      <c r="A658" t="s">
        <v>1457</v>
      </c>
      <c r="B658" t="s">
        <v>423</v>
      </c>
      <c r="C658">
        <v>2.1</v>
      </c>
      <c r="D658" t="s">
        <v>2528</v>
      </c>
      <c r="E658" t="s">
        <v>2517</v>
      </c>
      <c r="F658" s="50" t="s">
        <v>1456</v>
      </c>
    </row>
    <row r="659" spans="1:6" x14ac:dyDescent="0.25">
      <c r="A659" t="s">
        <v>2022</v>
      </c>
      <c r="B659" t="s">
        <v>423</v>
      </c>
      <c r="C659">
        <v>2.2999999999999998</v>
      </c>
      <c r="E659" t="s">
        <v>569</v>
      </c>
      <c r="F659" t="s">
        <v>2021</v>
      </c>
    </row>
    <row r="660" spans="1:6" x14ac:dyDescent="0.25">
      <c r="A660" t="s">
        <v>2024</v>
      </c>
      <c r="B660" t="s">
        <v>423</v>
      </c>
      <c r="C660">
        <v>2.2999999999999998</v>
      </c>
      <c r="E660" t="s">
        <v>569</v>
      </c>
      <c r="F660" t="s">
        <v>2023</v>
      </c>
    </row>
    <row r="661" spans="1:6" x14ac:dyDescent="0.25">
      <c r="A661" t="s">
        <v>1460</v>
      </c>
      <c r="B661" t="s">
        <v>423</v>
      </c>
      <c r="C661">
        <v>2.1</v>
      </c>
      <c r="D661" t="s">
        <v>1459</v>
      </c>
      <c r="E661" t="s">
        <v>474</v>
      </c>
      <c r="F661" t="s">
        <v>1458</v>
      </c>
    </row>
    <row r="662" spans="1:6" x14ac:dyDescent="0.25">
      <c r="A662" t="s">
        <v>640</v>
      </c>
      <c r="B662" t="s">
        <v>336</v>
      </c>
      <c r="C662">
        <v>2.2999999999999998</v>
      </c>
      <c r="D662" t="s">
        <v>2520</v>
      </c>
      <c r="E662" t="s">
        <v>3048</v>
      </c>
      <c r="F662" t="s">
        <v>641</v>
      </c>
    </row>
    <row r="663" spans="1:6" x14ac:dyDescent="0.25">
      <c r="A663" s="50" t="s">
        <v>1083</v>
      </c>
      <c r="B663" t="s">
        <v>336</v>
      </c>
      <c r="C663">
        <v>2.2000000000000002</v>
      </c>
      <c r="E663" t="s">
        <v>100</v>
      </c>
      <c r="F663" s="50" t="s">
        <v>1082</v>
      </c>
    </row>
    <row r="664" spans="1:6" x14ac:dyDescent="0.25">
      <c r="A664" t="s">
        <v>1462</v>
      </c>
      <c r="B664" t="s">
        <v>423</v>
      </c>
      <c r="C664">
        <v>2.1</v>
      </c>
      <c r="E664" t="s">
        <v>2240</v>
      </c>
      <c r="F664" t="s">
        <v>1461</v>
      </c>
    </row>
    <row r="665" spans="1:6" x14ac:dyDescent="0.25">
      <c r="A665" s="50" t="s">
        <v>643</v>
      </c>
      <c r="B665" t="s">
        <v>336</v>
      </c>
      <c r="C665">
        <v>2.2000000000000002</v>
      </c>
      <c r="E665" t="s">
        <v>100</v>
      </c>
      <c r="F665" s="50" t="s">
        <v>642</v>
      </c>
    </row>
    <row r="666" spans="1:6" x14ac:dyDescent="0.25">
      <c r="A666" t="s">
        <v>2028</v>
      </c>
      <c r="B666" t="s">
        <v>423</v>
      </c>
      <c r="C666">
        <v>2.2999999999999998</v>
      </c>
      <c r="E666" t="s">
        <v>569</v>
      </c>
      <c r="F666" t="s">
        <v>2027</v>
      </c>
    </row>
    <row r="667" spans="1:6" x14ac:dyDescent="0.25">
      <c r="A667" t="s">
        <v>2026</v>
      </c>
      <c r="B667" t="s">
        <v>423</v>
      </c>
      <c r="C667">
        <v>2.2999999999999998</v>
      </c>
      <c r="E667" t="s">
        <v>569</v>
      </c>
      <c r="F667" t="s">
        <v>2025</v>
      </c>
    </row>
    <row r="668" spans="1:6" x14ac:dyDescent="0.25">
      <c r="A668" t="s">
        <v>2030</v>
      </c>
      <c r="B668" t="s">
        <v>423</v>
      </c>
      <c r="C668">
        <v>2.2999999999999998</v>
      </c>
      <c r="E668" t="s">
        <v>569</v>
      </c>
      <c r="F668" t="s">
        <v>2029</v>
      </c>
    </row>
    <row r="669" spans="1:6" x14ac:dyDescent="0.25">
      <c r="A669" t="s">
        <v>2032</v>
      </c>
      <c r="B669" t="s">
        <v>423</v>
      </c>
      <c r="C669">
        <v>2.2999999999999998</v>
      </c>
      <c r="E669" t="s">
        <v>339</v>
      </c>
      <c r="F669" t="s">
        <v>2031</v>
      </c>
    </row>
    <row r="670" spans="1:6" x14ac:dyDescent="0.25">
      <c r="A670" t="s">
        <v>481</v>
      </c>
      <c r="B670" t="s">
        <v>423</v>
      </c>
      <c r="C670">
        <v>2.2999999999999998</v>
      </c>
      <c r="E670" t="s">
        <v>380</v>
      </c>
      <c r="F670" t="s">
        <v>480</v>
      </c>
    </row>
    <row r="671" spans="1:6" x14ac:dyDescent="0.25">
      <c r="A671" s="50" t="s">
        <v>1466</v>
      </c>
      <c r="B671" t="s">
        <v>423</v>
      </c>
      <c r="C671">
        <v>2.2000000000000002</v>
      </c>
      <c r="D671" t="s">
        <v>2283</v>
      </c>
      <c r="E671" t="s">
        <v>100</v>
      </c>
      <c r="F671" s="50" t="s">
        <v>1465</v>
      </c>
    </row>
    <row r="672" spans="1:6" x14ac:dyDescent="0.25">
      <c r="A672" s="50" t="s">
        <v>1464</v>
      </c>
      <c r="B672" t="s">
        <v>423</v>
      </c>
      <c r="C672">
        <v>2.2000000000000002</v>
      </c>
      <c r="D672" t="s">
        <v>2283</v>
      </c>
      <c r="E672" t="s">
        <v>100</v>
      </c>
      <c r="F672" s="50" t="s">
        <v>1463</v>
      </c>
    </row>
    <row r="673" spans="1:6" x14ac:dyDescent="0.25">
      <c r="A673" s="50" t="s">
        <v>1468</v>
      </c>
      <c r="B673" t="s">
        <v>423</v>
      </c>
      <c r="C673">
        <v>2.1</v>
      </c>
      <c r="D673" t="s">
        <v>2774</v>
      </c>
      <c r="E673" t="s">
        <v>2772</v>
      </c>
      <c r="F673" t="s">
        <v>1467</v>
      </c>
    </row>
    <row r="674" spans="1:6" x14ac:dyDescent="0.25">
      <c r="A674" t="s">
        <v>2034</v>
      </c>
      <c r="B674" t="s">
        <v>423</v>
      </c>
      <c r="C674">
        <v>2.2999999999999998</v>
      </c>
      <c r="E674" t="s">
        <v>380</v>
      </c>
      <c r="F674" t="s">
        <v>2033</v>
      </c>
    </row>
    <row r="675" spans="1:6" x14ac:dyDescent="0.25">
      <c r="A675" t="s">
        <v>3011</v>
      </c>
      <c r="B675" t="s">
        <v>2990</v>
      </c>
      <c r="C675">
        <v>2.2999999999999998</v>
      </c>
      <c r="D675" t="s">
        <v>3014</v>
      </c>
      <c r="E675" t="s">
        <v>2517</v>
      </c>
      <c r="F675" t="s">
        <v>3012</v>
      </c>
    </row>
    <row r="676" spans="1:6" x14ac:dyDescent="0.25">
      <c r="A676" t="s">
        <v>2036</v>
      </c>
      <c r="B676" t="s">
        <v>423</v>
      </c>
      <c r="C676">
        <v>2.2999999999999998</v>
      </c>
      <c r="E676" t="s">
        <v>339</v>
      </c>
      <c r="F676" t="s">
        <v>2035</v>
      </c>
    </row>
    <row r="677" spans="1:6" x14ac:dyDescent="0.25">
      <c r="A677" t="s">
        <v>479</v>
      </c>
      <c r="B677" t="s">
        <v>423</v>
      </c>
      <c r="C677">
        <v>2.2999999999999998</v>
      </c>
      <c r="E677" t="s">
        <v>339</v>
      </c>
      <c r="F677" t="s">
        <v>478</v>
      </c>
    </row>
    <row r="678" spans="1:6" x14ac:dyDescent="0.25">
      <c r="A678" t="s">
        <v>479</v>
      </c>
      <c r="B678" t="s">
        <v>423</v>
      </c>
      <c r="C678">
        <v>2.2999999999999998</v>
      </c>
      <c r="E678" t="s">
        <v>339</v>
      </c>
      <c r="F678" t="s">
        <v>2037</v>
      </c>
    </row>
    <row r="679" spans="1:6" x14ac:dyDescent="0.25">
      <c r="A679" t="s">
        <v>1085</v>
      </c>
      <c r="B679" t="s">
        <v>336</v>
      </c>
      <c r="C679">
        <v>2.2999999999999998</v>
      </c>
      <c r="D679" t="s">
        <v>2461</v>
      </c>
      <c r="E679" t="s">
        <v>334</v>
      </c>
      <c r="F679" t="s">
        <v>1084</v>
      </c>
    </row>
    <row r="680" spans="1:6" x14ac:dyDescent="0.25">
      <c r="A680" t="s">
        <v>1087</v>
      </c>
      <c r="B680" t="s">
        <v>336</v>
      </c>
      <c r="C680">
        <v>2.2999999999999998</v>
      </c>
      <c r="D680" t="s">
        <v>2461</v>
      </c>
      <c r="E680" t="s">
        <v>334</v>
      </c>
      <c r="F680" t="s">
        <v>1086</v>
      </c>
    </row>
    <row r="681" spans="1:6" x14ac:dyDescent="0.25">
      <c r="A681" t="s">
        <v>1470</v>
      </c>
      <c r="B681" t="s">
        <v>423</v>
      </c>
      <c r="C681">
        <v>2.1</v>
      </c>
      <c r="E681" t="s">
        <v>333</v>
      </c>
      <c r="F681" t="s">
        <v>1469</v>
      </c>
    </row>
    <row r="682" spans="1:6" x14ac:dyDescent="0.25">
      <c r="A682" t="s">
        <v>1472</v>
      </c>
      <c r="B682" t="s">
        <v>423</v>
      </c>
      <c r="C682">
        <v>2.1</v>
      </c>
      <c r="E682" t="s">
        <v>333</v>
      </c>
      <c r="F682" t="s">
        <v>1471</v>
      </c>
    </row>
    <row r="683" spans="1:6" x14ac:dyDescent="0.25">
      <c r="A683" t="s">
        <v>477</v>
      </c>
      <c r="B683" t="s">
        <v>423</v>
      </c>
      <c r="C683">
        <v>2.2999999999999998</v>
      </c>
      <c r="E683" t="s">
        <v>339</v>
      </c>
      <c r="F683" t="s">
        <v>476</v>
      </c>
    </row>
    <row r="684" spans="1:6" x14ac:dyDescent="0.25">
      <c r="A684" t="s">
        <v>2039</v>
      </c>
      <c r="B684" t="s">
        <v>423</v>
      </c>
      <c r="C684">
        <v>2.2999999999999998</v>
      </c>
      <c r="D684" t="s">
        <v>2461</v>
      </c>
      <c r="E684" t="s">
        <v>334</v>
      </c>
      <c r="F684" t="s">
        <v>2038</v>
      </c>
    </row>
    <row r="685" spans="1:6" x14ac:dyDescent="0.25">
      <c r="A685" t="s">
        <v>2041</v>
      </c>
      <c r="B685" t="s">
        <v>423</v>
      </c>
      <c r="C685">
        <v>2.2999999999999998</v>
      </c>
      <c r="E685" t="s">
        <v>474</v>
      </c>
      <c r="F685" t="s">
        <v>2040</v>
      </c>
    </row>
    <row r="686" spans="1:6" x14ac:dyDescent="0.25">
      <c r="A686" t="s">
        <v>1089</v>
      </c>
      <c r="B686" t="s">
        <v>336</v>
      </c>
      <c r="C686">
        <v>2.2999999999999998</v>
      </c>
      <c r="E686" t="s">
        <v>569</v>
      </c>
      <c r="F686" t="s">
        <v>1088</v>
      </c>
    </row>
    <row r="687" spans="1:6" x14ac:dyDescent="0.25">
      <c r="A687" t="s">
        <v>2043</v>
      </c>
      <c r="B687" t="s">
        <v>423</v>
      </c>
      <c r="C687">
        <v>2.2999999999999998</v>
      </c>
      <c r="D687" t="s">
        <v>2044</v>
      </c>
      <c r="E687" t="s">
        <v>474</v>
      </c>
      <c r="F687" t="s">
        <v>2042</v>
      </c>
    </row>
    <row r="688" spans="1:6" x14ac:dyDescent="0.25">
      <c r="A688" t="s">
        <v>2202</v>
      </c>
      <c r="B688" t="s">
        <v>336</v>
      </c>
      <c r="C688">
        <v>2.2999999999999998</v>
      </c>
      <c r="D688" t="s">
        <v>2461</v>
      </c>
      <c r="E688" t="s">
        <v>334</v>
      </c>
      <c r="F688" t="s">
        <v>2201</v>
      </c>
    </row>
    <row r="689" spans="1:6" x14ac:dyDescent="0.25">
      <c r="A689" t="s">
        <v>2046</v>
      </c>
      <c r="B689" s="50" t="s">
        <v>423</v>
      </c>
      <c r="C689">
        <v>2.2999999999999998</v>
      </c>
      <c r="D689" t="s">
        <v>2461</v>
      </c>
      <c r="E689" t="s">
        <v>334</v>
      </c>
      <c r="F689" t="s">
        <v>2045</v>
      </c>
    </row>
    <row r="690" spans="1:6" x14ac:dyDescent="0.25">
      <c r="A690" t="s">
        <v>1091</v>
      </c>
      <c r="B690" t="s">
        <v>336</v>
      </c>
      <c r="C690">
        <v>2.2999999999999998</v>
      </c>
      <c r="D690" t="s">
        <v>2520</v>
      </c>
      <c r="E690" t="s">
        <v>3048</v>
      </c>
      <c r="F690" t="s">
        <v>1090</v>
      </c>
    </row>
    <row r="691" spans="1:6" x14ac:dyDescent="0.25">
      <c r="A691" t="s">
        <v>2048</v>
      </c>
      <c r="B691" s="50" t="s">
        <v>423</v>
      </c>
      <c r="C691">
        <v>2.2999999999999998</v>
      </c>
      <c r="D691" t="s">
        <v>2461</v>
      </c>
      <c r="E691" t="s">
        <v>334</v>
      </c>
      <c r="F691" t="s">
        <v>2047</v>
      </c>
    </row>
    <row r="692" spans="1:6" x14ac:dyDescent="0.25">
      <c r="A692" t="s">
        <v>2050</v>
      </c>
      <c r="B692" t="s">
        <v>423</v>
      </c>
      <c r="C692">
        <v>2.2999999999999998</v>
      </c>
      <c r="D692" t="s">
        <v>2520</v>
      </c>
      <c r="E692" t="s">
        <v>3048</v>
      </c>
      <c r="F692" t="s">
        <v>2049</v>
      </c>
    </row>
    <row r="693" spans="1:6" x14ac:dyDescent="0.25">
      <c r="A693" s="50" t="s">
        <v>644</v>
      </c>
      <c r="B693" t="s">
        <v>336</v>
      </c>
      <c r="C693">
        <v>2.1</v>
      </c>
      <c r="E693" t="s">
        <v>100</v>
      </c>
      <c r="F693" t="s">
        <v>645</v>
      </c>
    </row>
    <row r="694" spans="1:6" x14ac:dyDescent="0.25">
      <c r="A694" t="s">
        <v>2052</v>
      </c>
      <c r="B694" t="s">
        <v>423</v>
      </c>
      <c r="C694">
        <v>2.2999999999999998</v>
      </c>
      <c r="E694" t="s">
        <v>569</v>
      </c>
      <c r="F694" t="s">
        <v>2051</v>
      </c>
    </row>
    <row r="695" spans="1:6" x14ac:dyDescent="0.25">
      <c r="A695" t="s">
        <v>1093</v>
      </c>
      <c r="B695" t="s">
        <v>336</v>
      </c>
      <c r="C695">
        <v>2.2999999999999998</v>
      </c>
      <c r="E695" t="s">
        <v>569</v>
      </c>
      <c r="F695" t="s">
        <v>1092</v>
      </c>
    </row>
    <row r="696" spans="1:6" x14ac:dyDescent="0.25">
      <c r="A696" t="s">
        <v>1095</v>
      </c>
      <c r="B696" t="s">
        <v>336</v>
      </c>
      <c r="C696">
        <v>2.2999999999999998</v>
      </c>
      <c r="E696" t="s">
        <v>569</v>
      </c>
      <c r="F696" t="s">
        <v>1094</v>
      </c>
    </row>
    <row r="697" spans="1:6" x14ac:dyDescent="0.25">
      <c r="A697" t="s">
        <v>1097</v>
      </c>
      <c r="B697" t="s">
        <v>336</v>
      </c>
      <c r="C697">
        <v>2.2999999999999998</v>
      </c>
      <c r="D697" t="s">
        <v>2461</v>
      </c>
      <c r="E697" t="s">
        <v>334</v>
      </c>
      <c r="F697" t="s">
        <v>1096</v>
      </c>
    </row>
    <row r="698" spans="1:6" x14ac:dyDescent="0.25">
      <c r="A698" t="s">
        <v>2054</v>
      </c>
      <c r="B698" t="s">
        <v>423</v>
      </c>
      <c r="C698">
        <v>2.2999999999999998</v>
      </c>
      <c r="E698" t="s">
        <v>380</v>
      </c>
      <c r="F698" t="s">
        <v>2053</v>
      </c>
    </row>
    <row r="699" spans="1:6" x14ac:dyDescent="0.25">
      <c r="A699" t="s">
        <v>1099</v>
      </c>
      <c r="B699" t="s">
        <v>336</v>
      </c>
      <c r="C699">
        <v>2.2999999999999998</v>
      </c>
      <c r="D699" t="s">
        <v>2520</v>
      </c>
      <c r="E699" t="s">
        <v>3048</v>
      </c>
      <c r="F699" t="s">
        <v>1098</v>
      </c>
    </row>
    <row r="700" spans="1:6" x14ac:dyDescent="0.25">
      <c r="A700" t="s">
        <v>1103</v>
      </c>
      <c r="B700" t="s">
        <v>336</v>
      </c>
      <c r="C700">
        <v>2.2000000000000002</v>
      </c>
      <c r="E700" t="s">
        <v>100</v>
      </c>
      <c r="F700" t="s">
        <v>1102</v>
      </c>
    </row>
    <row r="701" spans="1:6" x14ac:dyDescent="0.25">
      <c r="A701" t="s">
        <v>1101</v>
      </c>
      <c r="B701" t="s">
        <v>336</v>
      </c>
      <c r="C701">
        <v>2.2999999999999998</v>
      </c>
      <c r="D701" t="s">
        <v>2513</v>
      </c>
      <c r="E701" t="s">
        <v>2517</v>
      </c>
      <c r="F701" s="49" t="s">
        <v>1100</v>
      </c>
    </row>
    <row r="702" spans="1:6" x14ac:dyDescent="0.25">
      <c r="A702" t="s">
        <v>433</v>
      </c>
      <c r="B702" t="s">
        <v>2976</v>
      </c>
      <c r="C702">
        <v>2.1</v>
      </c>
      <c r="E702" t="s">
        <v>1111</v>
      </c>
      <c r="F702" t="s">
        <v>2978</v>
      </c>
    </row>
    <row r="703" spans="1:6" x14ac:dyDescent="0.25">
      <c r="A703" t="s">
        <v>433</v>
      </c>
      <c r="B703" t="s">
        <v>423</v>
      </c>
      <c r="C703">
        <v>2.1</v>
      </c>
      <c r="D703" t="s">
        <v>2360</v>
      </c>
      <c r="E703" t="s">
        <v>461</v>
      </c>
      <c r="F703" s="50" t="s">
        <v>432</v>
      </c>
    </row>
    <row r="704" spans="1:6" x14ac:dyDescent="0.25">
      <c r="A704" t="s">
        <v>648</v>
      </c>
      <c r="B704" t="s">
        <v>336</v>
      </c>
      <c r="C704">
        <v>2.1</v>
      </c>
      <c r="D704" t="s">
        <v>647</v>
      </c>
      <c r="E704" t="s">
        <v>474</v>
      </c>
      <c r="F704" t="s">
        <v>646</v>
      </c>
    </row>
    <row r="705" spans="1:6" x14ac:dyDescent="0.25">
      <c r="A705" t="s">
        <v>375</v>
      </c>
      <c r="B705" t="s">
        <v>336</v>
      </c>
      <c r="C705">
        <v>2.2999999999999998</v>
      </c>
      <c r="E705" t="s">
        <v>339</v>
      </c>
      <c r="F705" t="s">
        <v>374</v>
      </c>
    </row>
    <row r="706" spans="1:6" x14ac:dyDescent="0.25">
      <c r="A706" t="s">
        <v>1105</v>
      </c>
      <c r="B706" t="s">
        <v>423</v>
      </c>
      <c r="C706">
        <v>2.2999999999999998</v>
      </c>
      <c r="D706" t="s">
        <v>2520</v>
      </c>
      <c r="E706" t="s">
        <v>3048</v>
      </c>
      <c r="F706" t="s">
        <v>1104</v>
      </c>
    </row>
    <row r="707" spans="1:6" x14ac:dyDescent="0.25">
      <c r="A707" t="s">
        <v>1107</v>
      </c>
      <c r="B707" t="s">
        <v>336</v>
      </c>
      <c r="C707">
        <v>2.2999999999999998</v>
      </c>
      <c r="D707" t="s">
        <v>2461</v>
      </c>
      <c r="E707" t="s">
        <v>334</v>
      </c>
      <c r="F707" t="s">
        <v>1106</v>
      </c>
    </row>
    <row r="708" spans="1:6" x14ac:dyDescent="0.25">
      <c r="A708" s="50" t="s">
        <v>649</v>
      </c>
      <c r="B708" t="s">
        <v>336</v>
      </c>
      <c r="C708">
        <v>2.1</v>
      </c>
      <c r="E708" t="s">
        <v>100</v>
      </c>
      <c r="F708" t="s">
        <v>650</v>
      </c>
    </row>
    <row r="709" spans="1:6" x14ac:dyDescent="0.25">
      <c r="A709" t="s">
        <v>2056</v>
      </c>
      <c r="B709" t="s">
        <v>423</v>
      </c>
      <c r="C709">
        <v>2.2999999999999998</v>
      </c>
      <c r="D709" t="s">
        <v>2520</v>
      </c>
      <c r="E709" t="s">
        <v>3048</v>
      </c>
      <c r="F709" t="s">
        <v>2055</v>
      </c>
    </row>
    <row r="710" spans="1:6" x14ac:dyDescent="0.25">
      <c r="A710" s="50" t="s">
        <v>1474</v>
      </c>
      <c r="B710" t="s">
        <v>423</v>
      </c>
      <c r="C710">
        <v>2.1</v>
      </c>
      <c r="D710" t="s">
        <v>2270</v>
      </c>
      <c r="E710" t="s">
        <v>2517</v>
      </c>
      <c r="F710" s="50" t="s">
        <v>1473</v>
      </c>
    </row>
    <row r="711" spans="1:6" x14ac:dyDescent="0.25">
      <c r="A711" t="s">
        <v>3026</v>
      </c>
      <c r="B711" t="s">
        <v>2990</v>
      </c>
      <c r="C711">
        <v>2.2999999999999998</v>
      </c>
      <c r="E711" t="s">
        <v>3048</v>
      </c>
      <c r="F711" t="s">
        <v>3027</v>
      </c>
    </row>
    <row r="712" spans="1:6" x14ac:dyDescent="0.25">
      <c r="A712" s="50" t="s">
        <v>651</v>
      </c>
      <c r="B712" t="s">
        <v>336</v>
      </c>
      <c r="C712">
        <v>2.1</v>
      </c>
      <c r="D712" t="s">
        <v>2242</v>
      </c>
      <c r="E712" t="s">
        <v>100</v>
      </c>
      <c r="F712" t="s">
        <v>652</v>
      </c>
    </row>
    <row r="713" spans="1:6" x14ac:dyDescent="0.25">
      <c r="A713" s="50" t="s">
        <v>654</v>
      </c>
      <c r="B713" t="s">
        <v>336</v>
      </c>
      <c r="C713">
        <v>2.1</v>
      </c>
      <c r="D713" t="s">
        <v>2245</v>
      </c>
      <c r="E713" t="s">
        <v>100</v>
      </c>
      <c r="F713" t="s">
        <v>653</v>
      </c>
    </row>
    <row r="714" spans="1:6" x14ac:dyDescent="0.25">
      <c r="A714" t="s">
        <v>1109</v>
      </c>
      <c r="B714" t="s">
        <v>336</v>
      </c>
      <c r="C714">
        <v>2.2999999999999998</v>
      </c>
      <c r="E714" t="s">
        <v>1111</v>
      </c>
      <c r="F714" t="s">
        <v>1110</v>
      </c>
    </row>
    <row r="715" spans="1:6" x14ac:dyDescent="0.25">
      <c r="A715" t="s">
        <v>1109</v>
      </c>
      <c r="B715" t="s">
        <v>423</v>
      </c>
      <c r="C715">
        <v>2.2999999999999998</v>
      </c>
      <c r="E715" t="s">
        <v>3048</v>
      </c>
      <c r="F715" s="49" t="s">
        <v>2203</v>
      </c>
    </row>
    <row r="716" spans="1:6" x14ac:dyDescent="0.25">
      <c r="A716" s="50" t="s">
        <v>1109</v>
      </c>
      <c r="B716" t="s">
        <v>336</v>
      </c>
      <c r="C716">
        <v>2.2999999999999998</v>
      </c>
      <c r="D716" t="s">
        <v>2520</v>
      </c>
      <c r="E716" t="s">
        <v>3048</v>
      </c>
      <c r="F716" t="s">
        <v>1108</v>
      </c>
    </row>
    <row r="717" spans="1:6" x14ac:dyDescent="0.25">
      <c r="A717" t="s">
        <v>431</v>
      </c>
      <c r="B717" t="s">
        <v>423</v>
      </c>
      <c r="C717">
        <v>2.2999999999999998</v>
      </c>
      <c r="E717" t="s">
        <v>339</v>
      </c>
      <c r="F717" t="s">
        <v>430</v>
      </c>
    </row>
    <row r="718" spans="1:6" x14ac:dyDescent="0.25">
      <c r="A718" s="50" t="s">
        <v>1478</v>
      </c>
      <c r="B718" t="s">
        <v>423</v>
      </c>
      <c r="C718">
        <v>2.2000000000000002</v>
      </c>
      <c r="D718" t="s">
        <v>1476</v>
      </c>
      <c r="E718" t="s">
        <v>2517</v>
      </c>
      <c r="F718" s="50" t="s">
        <v>1475</v>
      </c>
    </row>
    <row r="719" spans="1:6" x14ac:dyDescent="0.25">
      <c r="A719" t="s">
        <v>2058</v>
      </c>
      <c r="B719" t="s">
        <v>423</v>
      </c>
      <c r="C719">
        <v>2.2999999999999998</v>
      </c>
      <c r="E719" t="s">
        <v>474</v>
      </c>
      <c r="F719" t="s">
        <v>2057</v>
      </c>
    </row>
    <row r="720" spans="1:6" x14ac:dyDescent="0.25">
      <c r="A720" t="s">
        <v>1115</v>
      </c>
      <c r="B720" t="s">
        <v>336</v>
      </c>
      <c r="C720">
        <v>2.2999999999999998</v>
      </c>
      <c r="D720" t="s">
        <v>2520</v>
      </c>
      <c r="E720" t="s">
        <v>3048</v>
      </c>
      <c r="F720" t="s">
        <v>1114</v>
      </c>
    </row>
    <row r="721" spans="1:6" x14ac:dyDescent="0.25">
      <c r="A721" s="50" t="s">
        <v>1113</v>
      </c>
      <c r="B721" t="s">
        <v>336</v>
      </c>
      <c r="C721">
        <v>2.2999999999999998</v>
      </c>
      <c r="D721" t="s">
        <v>2520</v>
      </c>
      <c r="E721" t="s">
        <v>3048</v>
      </c>
      <c r="F721" t="s">
        <v>1112</v>
      </c>
    </row>
    <row r="722" spans="1:6" x14ac:dyDescent="0.25">
      <c r="A722" t="s">
        <v>655</v>
      </c>
      <c r="B722" t="s">
        <v>336</v>
      </c>
      <c r="C722">
        <v>2.1</v>
      </c>
      <c r="D722" t="s">
        <v>2460</v>
      </c>
      <c r="E722" t="s">
        <v>474</v>
      </c>
      <c r="F722" s="49" t="s">
        <v>656</v>
      </c>
    </row>
    <row r="723" spans="1:6" x14ac:dyDescent="0.25">
      <c r="A723" s="50" t="s">
        <v>657</v>
      </c>
      <c r="B723" t="s">
        <v>336</v>
      </c>
      <c r="C723">
        <v>2.1</v>
      </c>
      <c r="E723" t="s">
        <v>100</v>
      </c>
      <c r="F723" t="s">
        <v>658</v>
      </c>
    </row>
    <row r="724" spans="1:6" x14ac:dyDescent="0.25">
      <c r="A724" t="s">
        <v>3039</v>
      </c>
      <c r="B724" t="s">
        <v>3040</v>
      </c>
      <c r="C724">
        <v>2.1</v>
      </c>
      <c r="E724" t="s">
        <v>474</v>
      </c>
      <c r="F724" t="s">
        <v>3044</v>
      </c>
    </row>
    <row r="725" spans="1:6" x14ac:dyDescent="0.25">
      <c r="A725" t="s">
        <v>1117</v>
      </c>
      <c r="B725" t="s">
        <v>336</v>
      </c>
      <c r="C725">
        <v>2.2999999999999998</v>
      </c>
      <c r="E725" t="s">
        <v>569</v>
      </c>
      <c r="F725" t="s">
        <v>1116</v>
      </c>
    </row>
    <row r="726" spans="1:6" x14ac:dyDescent="0.25">
      <c r="A726" s="50" t="s">
        <v>1479</v>
      </c>
      <c r="B726" t="s">
        <v>423</v>
      </c>
      <c r="C726">
        <v>2.2000000000000002</v>
      </c>
      <c r="E726" t="s">
        <v>2287</v>
      </c>
      <c r="F726" s="50" t="s">
        <v>1477</v>
      </c>
    </row>
    <row r="727" spans="1:6" x14ac:dyDescent="0.25">
      <c r="A727" t="s">
        <v>2062</v>
      </c>
      <c r="B727" t="s">
        <v>423</v>
      </c>
      <c r="C727">
        <v>2.2999999999999998</v>
      </c>
      <c r="D727" t="s">
        <v>2520</v>
      </c>
      <c r="E727" t="s">
        <v>3048</v>
      </c>
      <c r="F727" t="s">
        <v>2061</v>
      </c>
    </row>
    <row r="728" spans="1:6" x14ac:dyDescent="0.25">
      <c r="A728" s="50" t="s">
        <v>660</v>
      </c>
      <c r="B728" t="s">
        <v>336</v>
      </c>
      <c r="C728">
        <v>2.1</v>
      </c>
      <c r="E728" t="s">
        <v>100</v>
      </c>
      <c r="F728" t="s">
        <v>659</v>
      </c>
    </row>
    <row r="729" spans="1:6" x14ac:dyDescent="0.25">
      <c r="A729" t="s">
        <v>2060</v>
      </c>
      <c r="B729" t="s">
        <v>423</v>
      </c>
      <c r="C729">
        <v>2.2999999999999998</v>
      </c>
      <c r="D729" t="s">
        <v>2512</v>
      </c>
      <c r="E729" t="s">
        <v>2517</v>
      </c>
      <c r="F729" t="s">
        <v>2059</v>
      </c>
    </row>
    <row r="730" spans="1:6" x14ac:dyDescent="0.25">
      <c r="A730" s="50" t="s">
        <v>1589</v>
      </c>
      <c r="B730" t="s">
        <v>423</v>
      </c>
      <c r="C730">
        <v>2.2000000000000002</v>
      </c>
      <c r="E730" t="s">
        <v>100</v>
      </c>
      <c r="F730" s="50" t="s">
        <v>1588</v>
      </c>
    </row>
    <row r="731" spans="1:6" x14ac:dyDescent="0.25">
      <c r="A731" t="s">
        <v>1119</v>
      </c>
      <c r="B731" t="s">
        <v>336</v>
      </c>
      <c r="C731">
        <v>2.2999999999999998</v>
      </c>
      <c r="D731" t="s">
        <v>2917</v>
      </c>
      <c r="E731" t="s">
        <v>100</v>
      </c>
      <c r="F731" s="50" t="s">
        <v>1118</v>
      </c>
    </row>
    <row r="732" spans="1:6" x14ac:dyDescent="0.25">
      <c r="A732" t="s">
        <v>1121</v>
      </c>
      <c r="B732" t="s">
        <v>336</v>
      </c>
      <c r="C732">
        <v>2.2999999999999998</v>
      </c>
      <c r="D732" t="s">
        <v>2433</v>
      </c>
      <c r="E732" t="s">
        <v>461</v>
      </c>
      <c r="F732" s="50" t="s">
        <v>1120</v>
      </c>
    </row>
    <row r="733" spans="1:6" x14ac:dyDescent="0.25">
      <c r="A733" t="s">
        <v>1123</v>
      </c>
      <c r="B733" t="s">
        <v>336</v>
      </c>
      <c r="C733">
        <v>2.2999999999999998</v>
      </c>
      <c r="D733" t="s">
        <v>2520</v>
      </c>
      <c r="E733" t="s">
        <v>3048</v>
      </c>
      <c r="F733" t="s">
        <v>1122</v>
      </c>
    </row>
    <row r="734" spans="1:6" x14ac:dyDescent="0.25">
      <c r="A734" t="s">
        <v>371</v>
      </c>
      <c r="B734" t="s">
        <v>336</v>
      </c>
      <c r="C734">
        <v>2.2999999999999998</v>
      </c>
      <c r="E734" t="s">
        <v>339</v>
      </c>
      <c r="F734" t="s">
        <v>370</v>
      </c>
    </row>
    <row r="735" spans="1:6" x14ac:dyDescent="0.25">
      <c r="A735" t="s">
        <v>373</v>
      </c>
      <c r="B735" t="s">
        <v>336</v>
      </c>
      <c r="C735">
        <v>2.2999999999999998</v>
      </c>
      <c r="E735" t="s">
        <v>339</v>
      </c>
      <c r="F735" t="s">
        <v>372</v>
      </c>
    </row>
    <row r="736" spans="1:6" x14ac:dyDescent="0.25">
      <c r="A736" t="s">
        <v>2064</v>
      </c>
      <c r="B736" t="s">
        <v>423</v>
      </c>
      <c r="C736">
        <v>2.2999999999999998</v>
      </c>
      <c r="D736" t="s">
        <v>2520</v>
      </c>
      <c r="E736" t="s">
        <v>3048</v>
      </c>
      <c r="F736" t="s">
        <v>2063</v>
      </c>
    </row>
    <row r="737" spans="1:6" x14ac:dyDescent="0.25">
      <c r="A737" s="50" t="s">
        <v>666</v>
      </c>
      <c r="B737" t="s">
        <v>336</v>
      </c>
      <c r="C737">
        <v>2.1</v>
      </c>
      <c r="E737" t="s">
        <v>100</v>
      </c>
      <c r="F737" t="s">
        <v>665</v>
      </c>
    </row>
    <row r="738" spans="1:6" x14ac:dyDescent="0.25">
      <c r="A738" t="s">
        <v>1125</v>
      </c>
      <c r="B738" t="s">
        <v>336</v>
      </c>
      <c r="C738">
        <v>2.2999999999999998</v>
      </c>
      <c r="E738" t="s">
        <v>569</v>
      </c>
      <c r="F738" t="s">
        <v>1124</v>
      </c>
    </row>
    <row r="739" spans="1:6" x14ac:dyDescent="0.25">
      <c r="A739" t="s">
        <v>367</v>
      </c>
      <c r="B739" t="s">
        <v>336</v>
      </c>
      <c r="C739">
        <v>2.2999999999999998</v>
      </c>
      <c r="E739" t="s">
        <v>339</v>
      </c>
      <c r="F739" t="s">
        <v>366</v>
      </c>
    </row>
    <row r="740" spans="1:6" x14ac:dyDescent="0.25">
      <c r="A740" t="s">
        <v>369</v>
      </c>
      <c r="B740" t="s">
        <v>336</v>
      </c>
      <c r="C740">
        <v>2.2999999999999998</v>
      </c>
      <c r="E740" t="s">
        <v>339</v>
      </c>
      <c r="F740" t="s">
        <v>368</v>
      </c>
    </row>
    <row r="741" spans="1:6" x14ac:dyDescent="0.25">
      <c r="A741" s="50" t="s">
        <v>1591</v>
      </c>
      <c r="B741" t="s">
        <v>423</v>
      </c>
      <c r="C741">
        <v>2.2000000000000002</v>
      </c>
      <c r="D741" t="s">
        <v>2294</v>
      </c>
      <c r="E741" t="s">
        <v>2517</v>
      </c>
      <c r="F741" s="50" t="s">
        <v>1590</v>
      </c>
    </row>
    <row r="742" spans="1:6" x14ac:dyDescent="0.25">
      <c r="A742" t="s">
        <v>1481</v>
      </c>
      <c r="B742" t="s">
        <v>423</v>
      </c>
      <c r="C742">
        <v>2.1</v>
      </c>
      <c r="E742" t="s">
        <v>2240</v>
      </c>
      <c r="F742" t="s">
        <v>1480</v>
      </c>
    </row>
    <row r="743" spans="1:6" x14ac:dyDescent="0.25">
      <c r="A743" t="s">
        <v>2066</v>
      </c>
      <c r="B743" t="s">
        <v>423</v>
      </c>
      <c r="C743">
        <v>2.2999999999999998</v>
      </c>
      <c r="E743" t="s">
        <v>339</v>
      </c>
      <c r="F743" t="s">
        <v>2065</v>
      </c>
    </row>
    <row r="744" spans="1:6" x14ac:dyDescent="0.25">
      <c r="A744" s="50" t="s">
        <v>1483</v>
      </c>
      <c r="B744" t="s">
        <v>423</v>
      </c>
      <c r="C744">
        <v>2.1</v>
      </c>
      <c r="E744" t="s">
        <v>100</v>
      </c>
      <c r="F744" t="s">
        <v>1482</v>
      </c>
    </row>
    <row r="745" spans="1:6" x14ac:dyDescent="0.25">
      <c r="A745" t="s">
        <v>2068</v>
      </c>
      <c r="B745" t="s">
        <v>423</v>
      </c>
      <c r="C745">
        <v>2.2999999999999998</v>
      </c>
      <c r="D745" t="s">
        <v>2540</v>
      </c>
      <c r="E745" t="s">
        <v>2538</v>
      </c>
      <c r="F745" t="s">
        <v>2067</v>
      </c>
    </row>
    <row r="746" spans="1:6" x14ac:dyDescent="0.25">
      <c r="A746" s="50" t="s">
        <v>668</v>
      </c>
      <c r="B746" t="s">
        <v>336</v>
      </c>
      <c r="C746">
        <v>2.1</v>
      </c>
      <c r="E746" t="s">
        <v>100</v>
      </c>
      <c r="F746" t="s">
        <v>667</v>
      </c>
    </row>
    <row r="747" spans="1:6" x14ac:dyDescent="0.25">
      <c r="A747" t="s">
        <v>473</v>
      </c>
      <c r="B747" t="s">
        <v>423</v>
      </c>
      <c r="C747">
        <v>2.2999999999999998</v>
      </c>
      <c r="D747" t="s">
        <v>475</v>
      </c>
      <c r="E747" t="s">
        <v>474</v>
      </c>
      <c r="F747" t="s">
        <v>472</v>
      </c>
    </row>
    <row r="748" spans="1:6" x14ac:dyDescent="0.25">
      <c r="A748" t="s">
        <v>2070</v>
      </c>
      <c r="B748" t="s">
        <v>423</v>
      </c>
      <c r="C748">
        <v>2.2999999999999998</v>
      </c>
      <c r="E748" t="s">
        <v>569</v>
      </c>
      <c r="F748" t="s">
        <v>2069</v>
      </c>
    </row>
    <row r="749" spans="1:6" x14ac:dyDescent="0.25">
      <c r="A749" t="s">
        <v>1485</v>
      </c>
      <c r="B749" t="s">
        <v>423</v>
      </c>
      <c r="C749">
        <v>2.1</v>
      </c>
      <c r="E749" t="s">
        <v>474</v>
      </c>
      <c r="F749" t="s">
        <v>1484</v>
      </c>
    </row>
    <row r="750" spans="1:6" x14ac:dyDescent="0.25">
      <c r="A750" t="s">
        <v>2422</v>
      </c>
      <c r="B750" t="s">
        <v>423</v>
      </c>
      <c r="C750">
        <v>2.2999999999999998</v>
      </c>
      <c r="D750" t="s">
        <v>2520</v>
      </c>
      <c r="E750" t="s">
        <v>3048</v>
      </c>
      <c r="F750" t="s">
        <v>1486</v>
      </c>
    </row>
    <row r="751" spans="1:6" x14ac:dyDescent="0.25">
      <c r="A751" s="50" t="s">
        <v>670</v>
      </c>
      <c r="B751" t="s">
        <v>336</v>
      </c>
      <c r="C751">
        <v>2.1</v>
      </c>
      <c r="E751" t="s">
        <v>100</v>
      </c>
      <c r="F751" t="s">
        <v>669</v>
      </c>
    </row>
    <row r="752" spans="1:6" x14ac:dyDescent="0.25">
      <c r="A752" t="s">
        <v>2072</v>
      </c>
      <c r="B752" t="s">
        <v>423</v>
      </c>
      <c r="C752">
        <v>2.2999999999999998</v>
      </c>
      <c r="E752" t="s">
        <v>569</v>
      </c>
      <c r="F752" t="s">
        <v>2071</v>
      </c>
    </row>
    <row r="753" spans="1:6" x14ac:dyDescent="0.25">
      <c r="A753" s="50" t="s">
        <v>1133</v>
      </c>
      <c r="B753" t="s">
        <v>336</v>
      </c>
      <c r="C753">
        <v>2.2999999999999998</v>
      </c>
      <c r="D753" t="s">
        <v>2520</v>
      </c>
      <c r="E753" t="s">
        <v>3048</v>
      </c>
      <c r="F753" t="s">
        <v>1132</v>
      </c>
    </row>
    <row r="754" spans="1:6" x14ac:dyDescent="0.25">
      <c r="A754" t="s">
        <v>1127</v>
      </c>
      <c r="B754" t="s">
        <v>336</v>
      </c>
      <c r="C754">
        <v>2.2999999999999998</v>
      </c>
      <c r="E754" t="s">
        <v>855</v>
      </c>
      <c r="F754" t="s">
        <v>1126</v>
      </c>
    </row>
    <row r="755" spans="1:6" x14ac:dyDescent="0.25">
      <c r="A755" s="50" t="s">
        <v>1131</v>
      </c>
      <c r="B755" t="s">
        <v>336</v>
      </c>
      <c r="C755">
        <v>2.2999999999999998</v>
      </c>
      <c r="D755" t="s">
        <v>2520</v>
      </c>
      <c r="E755" t="s">
        <v>3048</v>
      </c>
      <c r="F755" t="s">
        <v>1130</v>
      </c>
    </row>
    <row r="756" spans="1:6" x14ac:dyDescent="0.25">
      <c r="A756" s="50" t="s">
        <v>1129</v>
      </c>
      <c r="B756" t="s">
        <v>336</v>
      </c>
      <c r="C756">
        <v>2.2999999999999998</v>
      </c>
      <c r="D756" t="s">
        <v>2520</v>
      </c>
      <c r="E756" t="s">
        <v>3048</v>
      </c>
      <c r="F756" t="s">
        <v>1128</v>
      </c>
    </row>
    <row r="757" spans="1:6" x14ac:dyDescent="0.25">
      <c r="A757" s="50" t="s">
        <v>1135</v>
      </c>
      <c r="B757" t="s">
        <v>336</v>
      </c>
      <c r="C757">
        <v>2.2999999999999998</v>
      </c>
      <c r="D757" t="s">
        <v>2520</v>
      </c>
      <c r="E757" t="s">
        <v>3048</v>
      </c>
      <c r="F757" t="s">
        <v>1134</v>
      </c>
    </row>
    <row r="758" spans="1:6" x14ac:dyDescent="0.25">
      <c r="A758" t="s">
        <v>1594</v>
      </c>
      <c r="B758" t="s">
        <v>423</v>
      </c>
      <c r="C758">
        <v>2.1</v>
      </c>
      <c r="E758" t="s">
        <v>380</v>
      </c>
      <c r="F758" t="s">
        <v>1487</v>
      </c>
    </row>
    <row r="759" spans="1:6" x14ac:dyDescent="0.25">
      <c r="A759" t="s">
        <v>1593</v>
      </c>
      <c r="B759" t="s">
        <v>423</v>
      </c>
      <c r="C759">
        <v>2.2000000000000002</v>
      </c>
      <c r="E759" t="s">
        <v>569</v>
      </c>
      <c r="F759" t="s">
        <v>1592</v>
      </c>
    </row>
    <row r="760" spans="1:6" x14ac:dyDescent="0.25">
      <c r="A760" t="s">
        <v>2074</v>
      </c>
      <c r="B760" t="s">
        <v>423</v>
      </c>
      <c r="C760">
        <v>2.2999999999999998</v>
      </c>
      <c r="D760" t="s">
        <v>2461</v>
      </c>
      <c r="E760" t="s">
        <v>334</v>
      </c>
      <c r="F760" t="s">
        <v>2073</v>
      </c>
    </row>
    <row r="761" spans="1:6" x14ac:dyDescent="0.25">
      <c r="A761" t="s">
        <v>1139</v>
      </c>
      <c r="B761" t="s">
        <v>336</v>
      </c>
      <c r="C761">
        <v>2.2999999999999998</v>
      </c>
      <c r="E761" t="s">
        <v>339</v>
      </c>
      <c r="F761" t="s">
        <v>1138</v>
      </c>
    </row>
    <row r="762" spans="1:6" x14ac:dyDescent="0.25">
      <c r="A762" s="50" t="s">
        <v>672</v>
      </c>
      <c r="B762" t="s">
        <v>336</v>
      </c>
      <c r="C762">
        <v>2.1</v>
      </c>
      <c r="E762" t="s">
        <v>2240</v>
      </c>
      <c r="F762" t="s">
        <v>671</v>
      </c>
    </row>
    <row r="763" spans="1:6" x14ac:dyDescent="0.25">
      <c r="A763" t="s">
        <v>674</v>
      </c>
      <c r="B763" t="s">
        <v>336</v>
      </c>
      <c r="C763">
        <v>2.1</v>
      </c>
      <c r="D763" t="s">
        <v>2817</v>
      </c>
      <c r="E763" t="s">
        <v>333</v>
      </c>
      <c r="F763" s="50" t="s">
        <v>673</v>
      </c>
    </row>
    <row r="764" spans="1:6" x14ac:dyDescent="0.25">
      <c r="A764" t="s">
        <v>2076</v>
      </c>
      <c r="B764" t="s">
        <v>423</v>
      </c>
      <c r="C764">
        <v>2.2999999999999998</v>
      </c>
      <c r="E764" t="s">
        <v>333</v>
      </c>
      <c r="F764" t="s">
        <v>2075</v>
      </c>
    </row>
    <row r="765" spans="1:6" x14ac:dyDescent="0.25">
      <c r="A765" t="s">
        <v>2078</v>
      </c>
      <c r="B765" t="s">
        <v>423</v>
      </c>
      <c r="C765">
        <v>2.2999999999999998</v>
      </c>
      <c r="D765" t="s">
        <v>2510</v>
      </c>
      <c r="E765" t="s">
        <v>101</v>
      </c>
      <c r="F765" t="s">
        <v>2077</v>
      </c>
    </row>
    <row r="766" spans="1:6" x14ac:dyDescent="0.25">
      <c r="A766" t="s">
        <v>1489</v>
      </c>
      <c r="B766" t="s">
        <v>423</v>
      </c>
      <c r="C766">
        <v>2.1</v>
      </c>
      <c r="E766" t="s">
        <v>380</v>
      </c>
      <c r="F766" t="s">
        <v>1488</v>
      </c>
    </row>
    <row r="767" spans="1:6" x14ac:dyDescent="0.25">
      <c r="A767" t="s">
        <v>1596</v>
      </c>
      <c r="B767" t="s">
        <v>423</v>
      </c>
      <c r="C767">
        <v>2.2000000000000002</v>
      </c>
      <c r="E767" t="s">
        <v>100</v>
      </c>
      <c r="F767" t="s">
        <v>1595</v>
      </c>
    </row>
    <row r="768" spans="1:6" x14ac:dyDescent="0.25">
      <c r="A768" t="s">
        <v>1596</v>
      </c>
      <c r="B768" t="s">
        <v>3040</v>
      </c>
      <c r="C768">
        <v>2.1</v>
      </c>
      <c r="D768" t="s">
        <v>3014</v>
      </c>
      <c r="E768" t="s">
        <v>2517</v>
      </c>
      <c r="F768" t="s">
        <v>3045</v>
      </c>
    </row>
    <row r="769" spans="1:6" x14ac:dyDescent="0.25">
      <c r="A769" t="s">
        <v>365</v>
      </c>
      <c r="B769" t="s">
        <v>336</v>
      </c>
      <c r="C769">
        <v>2.2999999999999998</v>
      </c>
      <c r="E769" t="s">
        <v>339</v>
      </c>
      <c r="F769" t="s">
        <v>364</v>
      </c>
    </row>
    <row r="770" spans="1:6" x14ac:dyDescent="0.25">
      <c r="A770" t="s">
        <v>1491</v>
      </c>
      <c r="B770" t="s">
        <v>423</v>
      </c>
      <c r="C770">
        <v>2.1</v>
      </c>
      <c r="E770" t="s">
        <v>569</v>
      </c>
      <c r="F770" t="s">
        <v>1490</v>
      </c>
    </row>
    <row r="771" spans="1:6" x14ac:dyDescent="0.25">
      <c r="A771" s="50" t="s">
        <v>1493</v>
      </c>
      <c r="B771" t="s">
        <v>423</v>
      </c>
      <c r="C771">
        <v>2.1</v>
      </c>
      <c r="E771" t="s">
        <v>380</v>
      </c>
      <c r="F771" t="s">
        <v>1492</v>
      </c>
    </row>
    <row r="772" spans="1:6" x14ac:dyDescent="0.25">
      <c r="A772" t="s">
        <v>471</v>
      </c>
      <c r="B772" t="s">
        <v>423</v>
      </c>
      <c r="C772">
        <v>2.2999999999999998</v>
      </c>
      <c r="E772" t="s">
        <v>339</v>
      </c>
      <c r="F772" t="s">
        <v>470</v>
      </c>
    </row>
    <row r="773" spans="1:6" x14ac:dyDescent="0.25">
      <c r="A773" t="s">
        <v>1141</v>
      </c>
      <c r="B773" t="s">
        <v>336</v>
      </c>
      <c r="C773">
        <v>2.2999999999999998</v>
      </c>
      <c r="D773" t="s">
        <v>2520</v>
      </c>
      <c r="E773" t="s">
        <v>3048</v>
      </c>
      <c r="F773" t="s">
        <v>1140</v>
      </c>
    </row>
    <row r="774" spans="1:6" x14ac:dyDescent="0.25">
      <c r="A774" t="s">
        <v>2080</v>
      </c>
      <c r="B774" t="s">
        <v>423</v>
      </c>
      <c r="C774">
        <v>2.2999999999999998</v>
      </c>
      <c r="D774" t="s">
        <v>2927</v>
      </c>
      <c r="E774" t="s">
        <v>333</v>
      </c>
      <c r="F774" s="50" t="s">
        <v>2079</v>
      </c>
    </row>
    <row r="775" spans="1:6" x14ac:dyDescent="0.25">
      <c r="A775" t="s">
        <v>363</v>
      </c>
      <c r="B775" t="s">
        <v>336</v>
      </c>
      <c r="C775">
        <v>2.2999999999999998</v>
      </c>
      <c r="E775" t="s">
        <v>339</v>
      </c>
      <c r="F775" t="s">
        <v>362</v>
      </c>
    </row>
    <row r="776" spans="1:6" x14ac:dyDescent="0.25">
      <c r="A776" t="s">
        <v>1598</v>
      </c>
      <c r="B776" t="s">
        <v>423</v>
      </c>
      <c r="C776">
        <v>2.2000000000000002</v>
      </c>
      <c r="E776" t="s">
        <v>569</v>
      </c>
      <c r="F776" t="s">
        <v>1597</v>
      </c>
    </row>
    <row r="777" spans="1:6" x14ac:dyDescent="0.25">
      <c r="A777" t="s">
        <v>2082</v>
      </c>
      <c r="B777" t="s">
        <v>423</v>
      </c>
      <c r="C777">
        <v>2.2999999999999998</v>
      </c>
      <c r="E777" t="s">
        <v>569</v>
      </c>
      <c r="F777" t="s">
        <v>2081</v>
      </c>
    </row>
    <row r="778" spans="1:6" x14ac:dyDescent="0.25">
      <c r="A778" t="s">
        <v>1143</v>
      </c>
      <c r="B778" t="s">
        <v>336</v>
      </c>
      <c r="C778">
        <v>2.2999999999999998</v>
      </c>
      <c r="D778" t="s">
        <v>2520</v>
      </c>
      <c r="E778" t="s">
        <v>3048</v>
      </c>
      <c r="F778" t="s">
        <v>1142</v>
      </c>
    </row>
    <row r="779" spans="1:6" x14ac:dyDescent="0.25">
      <c r="A779" t="s">
        <v>2339</v>
      </c>
      <c r="B779" t="s">
        <v>336</v>
      </c>
      <c r="C779">
        <v>2.2999999999999998</v>
      </c>
      <c r="D779" t="s">
        <v>2433</v>
      </c>
      <c r="E779" t="s">
        <v>461</v>
      </c>
      <c r="F779" s="50" t="s">
        <v>1144</v>
      </c>
    </row>
    <row r="780" spans="1:6" x14ac:dyDescent="0.25">
      <c r="A780" t="s">
        <v>2210</v>
      </c>
      <c r="B780" t="s">
        <v>423</v>
      </c>
      <c r="C780">
        <v>2.2999999999999998</v>
      </c>
      <c r="D780" t="s">
        <v>2433</v>
      </c>
      <c r="E780" t="s">
        <v>461</v>
      </c>
      <c r="F780" s="50" t="s">
        <v>2086</v>
      </c>
    </row>
    <row r="781" spans="1:6" x14ac:dyDescent="0.25">
      <c r="A781" t="s">
        <v>2085</v>
      </c>
      <c r="B781" t="s">
        <v>423</v>
      </c>
      <c r="C781">
        <v>2.2999999999999998</v>
      </c>
      <c r="E781" t="s">
        <v>569</v>
      </c>
      <c r="F781" t="s">
        <v>2084</v>
      </c>
    </row>
    <row r="782" spans="1:6" x14ac:dyDescent="0.25">
      <c r="A782" t="s">
        <v>2440</v>
      </c>
      <c r="B782" t="s">
        <v>423</v>
      </c>
      <c r="C782">
        <v>2.2999999999999998</v>
      </c>
      <c r="D782" t="s">
        <v>2433</v>
      </c>
      <c r="E782" t="s">
        <v>461</v>
      </c>
      <c r="F782" s="50" t="s">
        <v>2083</v>
      </c>
    </row>
    <row r="783" spans="1:6" x14ac:dyDescent="0.25">
      <c r="A783" t="s">
        <v>2090</v>
      </c>
      <c r="B783" t="s">
        <v>423</v>
      </c>
      <c r="C783">
        <v>2.2999999999999998</v>
      </c>
      <c r="D783" t="s">
        <v>2461</v>
      </c>
      <c r="E783" t="s">
        <v>334</v>
      </c>
      <c r="F783" t="s">
        <v>2089</v>
      </c>
    </row>
    <row r="784" spans="1:6" x14ac:dyDescent="0.25">
      <c r="A784" t="s">
        <v>2423</v>
      </c>
      <c r="B784" t="s">
        <v>336</v>
      </c>
      <c r="C784">
        <v>2.2999999999999998</v>
      </c>
      <c r="D784" t="s">
        <v>2461</v>
      </c>
      <c r="E784" t="s">
        <v>334</v>
      </c>
      <c r="F784" t="s">
        <v>1145</v>
      </c>
    </row>
    <row r="785" spans="1:6" x14ac:dyDescent="0.25">
      <c r="A785" t="s">
        <v>1149</v>
      </c>
      <c r="B785" t="s">
        <v>336</v>
      </c>
      <c r="C785">
        <v>2.2999999999999998</v>
      </c>
      <c r="E785" t="s">
        <v>569</v>
      </c>
      <c r="F785" t="s">
        <v>1148</v>
      </c>
    </row>
    <row r="786" spans="1:6" x14ac:dyDescent="0.25">
      <c r="A786" t="s">
        <v>1147</v>
      </c>
      <c r="B786" t="s">
        <v>336</v>
      </c>
      <c r="C786">
        <v>2.2999999999999998</v>
      </c>
      <c r="E786" t="s">
        <v>339</v>
      </c>
      <c r="F786" t="s">
        <v>1146</v>
      </c>
    </row>
    <row r="787" spans="1:6" x14ac:dyDescent="0.25">
      <c r="A787" t="s">
        <v>2092</v>
      </c>
      <c r="B787" t="s">
        <v>423</v>
      </c>
      <c r="C787">
        <v>2.2999999999999998</v>
      </c>
      <c r="D787" t="s">
        <v>2794</v>
      </c>
      <c r="E787" t="s">
        <v>334</v>
      </c>
      <c r="F787" t="s">
        <v>2091</v>
      </c>
    </row>
    <row r="788" spans="1:6" x14ac:dyDescent="0.25">
      <c r="A788" s="50" t="s">
        <v>676</v>
      </c>
      <c r="B788" t="s">
        <v>336</v>
      </c>
      <c r="C788">
        <v>2.1</v>
      </c>
      <c r="E788" t="s">
        <v>2240</v>
      </c>
      <c r="F788" t="s">
        <v>675</v>
      </c>
    </row>
    <row r="789" spans="1:6" x14ac:dyDescent="0.25">
      <c r="A789" t="s">
        <v>2094</v>
      </c>
      <c r="B789" t="s">
        <v>423</v>
      </c>
      <c r="C789">
        <v>2.2999999999999998</v>
      </c>
      <c r="D789" t="s">
        <v>2520</v>
      </c>
      <c r="E789" t="s">
        <v>3048</v>
      </c>
      <c r="F789" t="s">
        <v>2093</v>
      </c>
    </row>
    <row r="790" spans="1:6" x14ac:dyDescent="0.25">
      <c r="A790" t="s">
        <v>469</v>
      </c>
      <c r="B790" t="s">
        <v>423</v>
      </c>
      <c r="C790">
        <v>2.2999999999999998</v>
      </c>
      <c r="E790" t="s">
        <v>339</v>
      </c>
      <c r="F790" t="s">
        <v>468</v>
      </c>
    </row>
    <row r="791" spans="1:6" x14ac:dyDescent="0.25">
      <c r="A791" t="s">
        <v>1495</v>
      </c>
      <c r="B791" t="s">
        <v>423</v>
      </c>
      <c r="C791">
        <v>2.1</v>
      </c>
      <c r="E791" t="s">
        <v>880</v>
      </c>
      <c r="F791" t="s">
        <v>1494</v>
      </c>
    </row>
    <row r="792" spans="1:6" x14ac:dyDescent="0.25">
      <c r="A792" s="50" t="s">
        <v>1497</v>
      </c>
      <c r="B792" t="s">
        <v>423</v>
      </c>
      <c r="C792">
        <v>2.1</v>
      </c>
      <c r="E792" t="s">
        <v>569</v>
      </c>
      <c r="F792" t="s">
        <v>1496</v>
      </c>
    </row>
    <row r="793" spans="1:6" x14ac:dyDescent="0.25">
      <c r="A793" t="s">
        <v>2096</v>
      </c>
      <c r="B793" t="s">
        <v>423</v>
      </c>
      <c r="C793">
        <v>2.2999999999999998</v>
      </c>
      <c r="D793" t="s">
        <v>2461</v>
      </c>
      <c r="E793" t="s">
        <v>334</v>
      </c>
      <c r="F793" t="s">
        <v>2095</v>
      </c>
    </row>
    <row r="794" spans="1:6" x14ac:dyDescent="0.25">
      <c r="A794" t="s">
        <v>2098</v>
      </c>
      <c r="B794" s="50" t="s">
        <v>423</v>
      </c>
      <c r="C794">
        <v>2.2999999999999998</v>
      </c>
      <c r="D794" t="s">
        <v>2461</v>
      </c>
      <c r="E794" t="s">
        <v>334</v>
      </c>
      <c r="F794" t="s">
        <v>2097</v>
      </c>
    </row>
    <row r="795" spans="1:6" x14ac:dyDescent="0.25">
      <c r="A795" t="s">
        <v>1153</v>
      </c>
      <c r="B795" t="s">
        <v>336</v>
      </c>
      <c r="C795">
        <v>2.2999999999999998</v>
      </c>
      <c r="E795" t="s">
        <v>569</v>
      </c>
      <c r="F795" t="s">
        <v>1152</v>
      </c>
    </row>
    <row r="796" spans="1:6" x14ac:dyDescent="0.25">
      <c r="A796" t="s">
        <v>1151</v>
      </c>
      <c r="B796" t="s">
        <v>336</v>
      </c>
      <c r="C796">
        <v>2.2999999999999998</v>
      </c>
      <c r="E796" t="s">
        <v>569</v>
      </c>
      <c r="F796" t="s">
        <v>1150</v>
      </c>
    </row>
    <row r="797" spans="1:6" x14ac:dyDescent="0.25">
      <c r="A797" s="50" t="s">
        <v>1499</v>
      </c>
      <c r="B797" t="s">
        <v>423</v>
      </c>
      <c r="C797">
        <v>2.1</v>
      </c>
      <c r="E797" t="s">
        <v>100</v>
      </c>
      <c r="F797" t="s">
        <v>1498</v>
      </c>
    </row>
    <row r="798" spans="1:6" x14ac:dyDescent="0.25">
      <c r="A798" t="s">
        <v>2100</v>
      </c>
      <c r="B798" t="s">
        <v>423</v>
      </c>
      <c r="C798">
        <v>2.2999999999999998</v>
      </c>
      <c r="E798" t="s">
        <v>569</v>
      </c>
      <c r="F798" t="s">
        <v>2099</v>
      </c>
    </row>
    <row r="799" spans="1:6" x14ac:dyDescent="0.25">
      <c r="A799" t="s">
        <v>1501</v>
      </c>
      <c r="B799" t="s">
        <v>423</v>
      </c>
      <c r="C799">
        <v>2.1</v>
      </c>
      <c r="E799" t="s">
        <v>569</v>
      </c>
      <c r="F799" t="s">
        <v>1500</v>
      </c>
    </row>
    <row r="800" spans="1:6" x14ac:dyDescent="0.25">
      <c r="A800" t="s">
        <v>678</v>
      </c>
      <c r="B800" t="s">
        <v>336</v>
      </c>
      <c r="C800">
        <v>2.1</v>
      </c>
      <c r="E800" t="s">
        <v>100</v>
      </c>
      <c r="F800" t="s">
        <v>677</v>
      </c>
    </row>
    <row r="801" spans="1:6" x14ac:dyDescent="0.25">
      <c r="A801" t="s">
        <v>2106</v>
      </c>
      <c r="B801" t="s">
        <v>423</v>
      </c>
      <c r="C801">
        <v>2.2999999999999998</v>
      </c>
      <c r="E801" t="s">
        <v>569</v>
      </c>
      <c r="F801" t="s">
        <v>2105</v>
      </c>
    </row>
    <row r="802" spans="1:6" x14ac:dyDescent="0.25">
      <c r="A802" t="s">
        <v>2104</v>
      </c>
      <c r="B802" t="s">
        <v>423</v>
      </c>
      <c r="C802">
        <v>2.2999999999999998</v>
      </c>
      <c r="D802" t="s">
        <v>2461</v>
      </c>
      <c r="E802" t="s">
        <v>334</v>
      </c>
      <c r="F802" t="s">
        <v>2103</v>
      </c>
    </row>
    <row r="803" spans="1:6" x14ac:dyDescent="0.25">
      <c r="A803" s="50" t="s">
        <v>1155</v>
      </c>
      <c r="B803" t="s">
        <v>336</v>
      </c>
      <c r="C803">
        <v>2.2999999999999998</v>
      </c>
      <c r="D803" t="s">
        <v>2520</v>
      </c>
      <c r="E803" t="s">
        <v>3048</v>
      </c>
      <c r="F803" t="s">
        <v>1154</v>
      </c>
    </row>
    <row r="804" spans="1:6" x14ac:dyDescent="0.25">
      <c r="A804" t="s">
        <v>1157</v>
      </c>
      <c r="B804" t="s">
        <v>336</v>
      </c>
      <c r="C804">
        <v>2.2999999999999998</v>
      </c>
      <c r="D804" t="s">
        <v>2461</v>
      </c>
      <c r="E804" t="s">
        <v>334</v>
      </c>
      <c r="F804" t="s">
        <v>1156</v>
      </c>
    </row>
    <row r="805" spans="1:6" x14ac:dyDescent="0.25">
      <c r="A805" s="50" t="s">
        <v>1159</v>
      </c>
      <c r="B805" t="s">
        <v>336</v>
      </c>
      <c r="C805">
        <v>2.2999999999999998</v>
      </c>
      <c r="D805" t="s">
        <v>2520</v>
      </c>
      <c r="E805" t="s">
        <v>3048</v>
      </c>
      <c r="F805" t="s">
        <v>1158</v>
      </c>
    </row>
    <row r="806" spans="1:6" x14ac:dyDescent="0.25">
      <c r="A806" t="s">
        <v>2108</v>
      </c>
      <c r="B806" t="s">
        <v>423</v>
      </c>
      <c r="C806">
        <v>2.2999999999999998</v>
      </c>
      <c r="D806" t="s">
        <v>2461</v>
      </c>
      <c r="E806" t="s">
        <v>334</v>
      </c>
      <c r="F806" t="s">
        <v>2107</v>
      </c>
    </row>
    <row r="807" spans="1:6" x14ac:dyDescent="0.25">
      <c r="A807" t="s">
        <v>1161</v>
      </c>
      <c r="B807" t="s">
        <v>336</v>
      </c>
      <c r="C807">
        <v>2.2999999999999998</v>
      </c>
      <c r="E807" t="s">
        <v>569</v>
      </c>
      <c r="F807" t="s">
        <v>1160</v>
      </c>
    </row>
    <row r="808" spans="1:6" x14ac:dyDescent="0.25">
      <c r="A808" s="50" t="s">
        <v>1503</v>
      </c>
      <c r="B808" t="s">
        <v>423</v>
      </c>
      <c r="C808">
        <v>2.2000000000000002</v>
      </c>
      <c r="E808" t="s">
        <v>100</v>
      </c>
      <c r="F808" s="50" t="s">
        <v>1502</v>
      </c>
    </row>
    <row r="809" spans="1:6" x14ac:dyDescent="0.25">
      <c r="A809" t="s">
        <v>429</v>
      </c>
      <c r="B809" t="s">
        <v>423</v>
      </c>
      <c r="C809">
        <v>2.2999999999999998</v>
      </c>
      <c r="E809" t="s">
        <v>339</v>
      </c>
      <c r="F809" t="s">
        <v>428</v>
      </c>
    </row>
    <row r="810" spans="1:6" x14ac:dyDescent="0.25">
      <c r="A810" t="s">
        <v>2200</v>
      </c>
      <c r="B810" t="s">
        <v>336</v>
      </c>
      <c r="C810">
        <v>2.2999999999999998</v>
      </c>
      <c r="D810" t="s">
        <v>2461</v>
      </c>
      <c r="E810" t="s">
        <v>334</v>
      </c>
      <c r="F810" t="s">
        <v>2199</v>
      </c>
    </row>
    <row r="811" spans="1:6" x14ac:dyDescent="0.25">
      <c r="A811" t="s">
        <v>427</v>
      </c>
      <c r="B811" t="s">
        <v>423</v>
      </c>
      <c r="C811">
        <v>2.2999999999999998</v>
      </c>
      <c r="E811" t="s">
        <v>339</v>
      </c>
      <c r="F811" t="s">
        <v>426</v>
      </c>
    </row>
    <row r="812" spans="1:6" x14ac:dyDescent="0.25">
      <c r="A812" t="s">
        <v>361</v>
      </c>
      <c r="B812" t="s">
        <v>336</v>
      </c>
      <c r="C812">
        <v>2.2999999999999998</v>
      </c>
      <c r="E812" t="s">
        <v>339</v>
      </c>
      <c r="F812" t="s">
        <v>360</v>
      </c>
    </row>
    <row r="813" spans="1:6" x14ac:dyDescent="0.25">
      <c r="A813" t="s">
        <v>1163</v>
      </c>
      <c r="B813" t="s">
        <v>336</v>
      </c>
      <c r="C813">
        <v>2.2999999999999998</v>
      </c>
      <c r="E813" t="s">
        <v>380</v>
      </c>
      <c r="F813" t="s">
        <v>1162</v>
      </c>
    </row>
    <row r="814" spans="1:6" x14ac:dyDescent="0.25">
      <c r="A814" t="s">
        <v>2110</v>
      </c>
      <c r="B814" s="50" t="s">
        <v>423</v>
      </c>
      <c r="C814">
        <v>2.2999999999999998</v>
      </c>
      <c r="D814" t="s">
        <v>2461</v>
      </c>
      <c r="E814" t="s">
        <v>334</v>
      </c>
      <c r="F814" t="s">
        <v>2109</v>
      </c>
    </row>
    <row r="815" spans="1:6" x14ac:dyDescent="0.25">
      <c r="A815" t="s">
        <v>1165</v>
      </c>
      <c r="B815" t="s">
        <v>336</v>
      </c>
      <c r="C815">
        <v>2.2999999999999998</v>
      </c>
      <c r="E815" t="s">
        <v>569</v>
      </c>
      <c r="F815" t="s">
        <v>1164</v>
      </c>
    </row>
    <row r="816" spans="1:6" x14ac:dyDescent="0.25">
      <c r="A816" t="s">
        <v>684</v>
      </c>
      <c r="B816" t="s">
        <v>336</v>
      </c>
      <c r="C816">
        <v>2.1</v>
      </c>
      <c r="D816" t="s">
        <v>475</v>
      </c>
      <c r="E816" t="s">
        <v>474</v>
      </c>
      <c r="F816" t="s">
        <v>683</v>
      </c>
    </row>
    <row r="817" spans="1:6" x14ac:dyDescent="0.25">
      <c r="A817" s="50" t="s">
        <v>1167</v>
      </c>
      <c r="B817" t="s">
        <v>336</v>
      </c>
      <c r="C817">
        <v>2.2999999999999998</v>
      </c>
      <c r="D817" t="s">
        <v>2520</v>
      </c>
      <c r="E817" t="s">
        <v>3048</v>
      </c>
      <c r="F817" t="s">
        <v>1166</v>
      </c>
    </row>
    <row r="818" spans="1:6" x14ac:dyDescent="0.25">
      <c r="A818" s="50" t="s">
        <v>686</v>
      </c>
      <c r="B818" t="s">
        <v>336</v>
      </c>
      <c r="C818">
        <v>2.1</v>
      </c>
      <c r="E818" t="s">
        <v>100</v>
      </c>
      <c r="F818" t="s">
        <v>685</v>
      </c>
    </row>
    <row r="819" spans="1:6" x14ac:dyDescent="0.25">
      <c r="A819" t="s">
        <v>3028</v>
      </c>
      <c r="B819" t="s">
        <v>2990</v>
      </c>
      <c r="C819">
        <v>2.2999999999999998</v>
      </c>
      <c r="D819" t="s">
        <v>3029</v>
      </c>
      <c r="E819" t="s">
        <v>3048</v>
      </c>
      <c r="F819" t="s">
        <v>3030</v>
      </c>
    </row>
    <row r="820" spans="1:6" x14ac:dyDescent="0.25">
      <c r="A820" t="s">
        <v>1169</v>
      </c>
      <c r="B820" t="s">
        <v>336</v>
      </c>
      <c r="C820">
        <v>2.2999999999999998</v>
      </c>
      <c r="D820" t="s">
        <v>2520</v>
      </c>
      <c r="E820" t="s">
        <v>3048</v>
      </c>
      <c r="F820" t="s">
        <v>1168</v>
      </c>
    </row>
    <row r="821" spans="1:6" x14ac:dyDescent="0.25">
      <c r="A821" s="50" t="s">
        <v>1505</v>
      </c>
      <c r="B821" t="s">
        <v>423</v>
      </c>
      <c r="C821">
        <v>2.2000000000000002</v>
      </c>
      <c r="E821" t="s">
        <v>100</v>
      </c>
      <c r="F821" s="50" t="s">
        <v>1504</v>
      </c>
    </row>
    <row r="822" spans="1:6" x14ac:dyDescent="0.25">
      <c r="A822" t="s">
        <v>1507</v>
      </c>
      <c r="B822" t="s">
        <v>423</v>
      </c>
      <c r="C822">
        <v>2.1</v>
      </c>
      <c r="D822" t="s">
        <v>631</v>
      </c>
      <c r="E822" t="s">
        <v>569</v>
      </c>
      <c r="F822" t="s">
        <v>1506</v>
      </c>
    </row>
    <row r="823" spans="1:6" x14ac:dyDescent="0.25">
      <c r="A823" s="50" t="s">
        <v>1509</v>
      </c>
      <c r="B823" t="s">
        <v>423</v>
      </c>
      <c r="C823">
        <v>2.1</v>
      </c>
      <c r="E823" t="s">
        <v>100</v>
      </c>
      <c r="F823" t="s">
        <v>1508</v>
      </c>
    </row>
    <row r="824" spans="1:6" x14ac:dyDescent="0.25">
      <c r="A824" s="50" t="s">
        <v>688</v>
      </c>
      <c r="B824" t="s">
        <v>336</v>
      </c>
      <c r="C824">
        <v>2.1</v>
      </c>
      <c r="D824" t="s">
        <v>2246</v>
      </c>
      <c r="E824" t="s">
        <v>100</v>
      </c>
      <c r="F824" t="s">
        <v>687</v>
      </c>
    </row>
    <row r="825" spans="1:6" x14ac:dyDescent="0.25">
      <c r="A825" t="s">
        <v>2112</v>
      </c>
      <c r="B825" t="s">
        <v>423</v>
      </c>
      <c r="C825">
        <v>2.2999999999999998</v>
      </c>
      <c r="E825" t="s">
        <v>474</v>
      </c>
      <c r="F825" t="s">
        <v>2111</v>
      </c>
    </row>
    <row r="826" spans="1:6" x14ac:dyDescent="0.25">
      <c r="A826" t="s">
        <v>1600</v>
      </c>
      <c r="B826" t="s">
        <v>423</v>
      </c>
      <c r="C826">
        <v>2.2000000000000002</v>
      </c>
      <c r="E826" t="s">
        <v>569</v>
      </c>
      <c r="F826" t="s">
        <v>1599</v>
      </c>
    </row>
    <row r="827" spans="1:6" x14ac:dyDescent="0.25">
      <c r="A827" s="50" t="s">
        <v>1511</v>
      </c>
      <c r="B827" t="s">
        <v>423</v>
      </c>
      <c r="C827">
        <v>2.1</v>
      </c>
      <c r="D827" t="s">
        <v>1476</v>
      </c>
      <c r="E827" t="s">
        <v>2517</v>
      </c>
      <c r="F827" t="s">
        <v>1510</v>
      </c>
    </row>
    <row r="828" spans="1:6" x14ac:dyDescent="0.25">
      <c r="A828" t="s">
        <v>1171</v>
      </c>
      <c r="B828" t="s">
        <v>336</v>
      </c>
      <c r="C828">
        <v>2.2999999999999998</v>
      </c>
      <c r="D828" t="s">
        <v>2520</v>
      </c>
      <c r="E828" t="s">
        <v>3048</v>
      </c>
      <c r="F828" t="s">
        <v>1170</v>
      </c>
    </row>
    <row r="829" spans="1:6" x14ac:dyDescent="0.25">
      <c r="A829" t="s">
        <v>2114</v>
      </c>
      <c r="B829" t="s">
        <v>423</v>
      </c>
      <c r="C829">
        <v>2.2999999999999998</v>
      </c>
      <c r="E829" t="s">
        <v>880</v>
      </c>
      <c r="F829" t="s">
        <v>2113</v>
      </c>
    </row>
    <row r="830" spans="1:6" x14ac:dyDescent="0.25">
      <c r="A830" t="s">
        <v>1513</v>
      </c>
      <c r="B830" t="s">
        <v>423</v>
      </c>
      <c r="C830">
        <v>2.1</v>
      </c>
      <c r="E830" t="s">
        <v>569</v>
      </c>
      <c r="F830" t="s">
        <v>1512</v>
      </c>
    </row>
    <row r="831" spans="1:6" x14ac:dyDescent="0.25">
      <c r="A831" s="50" t="s">
        <v>690</v>
      </c>
      <c r="B831" t="s">
        <v>336</v>
      </c>
      <c r="C831">
        <v>2.1</v>
      </c>
      <c r="E831" t="s">
        <v>100</v>
      </c>
      <c r="F831" t="s">
        <v>689</v>
      </c>
    </row>
    <row r="832" spans="1:6" x14ac:dyDescent="0.25">
      <c r="A832" s="50" t="s">
        <v>1175</v>
      </c>
      <c r="B832" t="s">
        <v>336</v>
      </c>
      <c r="C832">
        <v>2.2999999999999998</v>
      </c>
      <c r="D832" t="s">
        <v>2520</v>
      </c>
      <c r="E832" t="s">
        <v>3048</v>
      </c>
      <c r="F832" s="47" t="s">
        <v>1174</v>
      </c>
    </row>
    <row r="833" spans="1:6" x14ac:dyDescent="0.25">
      <c r="A833" s="50" t="s">
        <v>1173</v>
      </c>
      <c r="B833" t="s">
        <v>336</v>
      </c>
      <c r="C833">
        <v>2.2999999999999998</v>
      </c>
      <c r="D833" t="s">
        <v>2520</v>
      </c>
      <c r="E833" t="s">
        <v>3048</v>
      </c>
      <c r="F833" t="s">
        <v>1172</v>
      </c>
    </row>
    <row r="834" spans="1:6" x14ac:dyDescent="0.25">
      <c r="A834" t="s">
        <v>2116</v>
      </c>
      <c r="B834" t="s">
        <v>423</v>
      </c>
      <c r="C834">
        <v>2.2999999999999998</v>
      </c>
      <c r="E834" t="s">
        <v>380</v>
      </c>
      <c r="F834" t="s">
        <v>2115</v>
      </c>
    </row>
    <row r="835" spans="1:6" x14ac:dyDescent="0.25">
      <c r="A835" t="s">
        <v>1177</v>
      </c>
      <c r="B835" t="s">
        <v>336</v>
      </c>
      <c r="C835">
        <v>2.2000000000000002</v>
      </c>
      <c r="E835" t="s">
        <v>100</v>
      </c>
      <c r="F835" t="s">
        <v>1176</v>
      </c>
    </row>
    <row r="836" spans="1:6" x14ac:dyDescent="0.25">
      <c r="A836" t="s">
        <v>1179</v>
      </c>
      <c r="B836" t="s">
        <v>336</v>
      </c>
      <c r="C836">
        <v>2.2999999999999998</v>
      </c>
      <c r="E836" t="s">
        <v>569</v>
      </c>
      <c r="F836" t="s">
        <v>1178</v>
      </c>
    </row>
    <row r="837" spans="1:6" x14ac:dyDescent="0.25">
      <c r="A837" t="s">
        <v>3008</v>
      </c>
      <c r="B837" t="s">
        <v>2990</v>
      </c>
      <c r="C837">
        <v>2.2999999999999998</v>
      </c>
      <c r="D837" t="s">
        <v>3009</v>
      </c>
      <c r="E837" t="s">
        <v>2779</v>
      </c>
      <c r="F837" t="s">
        <v>3010</v>
      </c>
    </row>
    <row r="838" spans="1:6" x14ac:dyDescent="0.25">
      <c r="A838" t="s">
        <v>2121</v>
      </c>
      <c r="B838" t="s">
        <v>423</v>
      </c>
      <c r="C838">
        <v>2.2999999999999998</v>
      </c>
      <c r="D838" t="s">
        <v>2119</v>
      </c>
      <c r="E838" t="s">
        <v>2517</v>
      </c>
      <c r="F838" t="s">
        <v>2120</v>
      </c>
    </row>
    <row r="839" spans="1:6" x14ac:dyDescent="0.25">
      <c r="A839" t="s">
        <v>1181</v>
      </c>
      <c r="B839" t="s">
        <v>336</v>
      </c>
      <c r="C839">
        <v>2.2999999999999998</v>
      </c>
      <c r="E839" t="s">
        <v>569</v>
      </c>
      <c r="F839" t="s">
        <v>1180</v>
      </c>
    </row>
    <row r="840" spans="1:6" x14ac:dyDescent="0.25">
      <c r="A840" t="s">
        <v>1183</v>
      </c>
      <c r="B840" t="s">
        <v>336</v>
      </c>
      <c r="C840">
        <v>2.2999999999999998</v>
      </c>
      <c r="D840" t="s">
        <v>2520</v>
      </c>
      <c r="E840" t="s">
        <v>3048</v>
      </c>
      <c r="F840" t="s">
        <v>1182</v>
      </c>
    </row>
    <row r="841" spans="1:6" x14ac:dyDescent="0.25">
      <c r="A841" t="s">
        <v>1515</v>
      </c>
      <c r="B841" t="s">
        <v>423</v>
      </c>
      <c r="C841">
        <v>2.1</v>
      </c>
      <c r="E841" t="s">
        <v>474</v>
      </c>
      <c r="F841" t="s">
        <v>1514</v>
      </c>
    </row>
    <row r="842" spans="1:6" x14ac:dyDescent="0.25">
      <c r="A842" t="s">
        <v>1185</v>
      </c>
      <c r="B842" t="s">
        <v>336</v>
      </c>
      <c r="C842">
        <v>2.2999999999999998</v>
      </c>
      <c r="E842" t="s">
        <v>569</v>
      </c>
      <c r="F842" t="s">
        <v>1184</v>
      </c>
    </row>
    <row r="843" spans="1:6" x14ac:dyDescent="0.25">
      <c r="A843" t="s">
        <v>456</v>
      </c>
      <c r="B843" t="s">
        <v>423</v>
      </c>
      <c r="C843">
        <v>2.2999999999999998</v>
      </c>
      <c r="E843" t="s">
        <v>339</v>
      </c>
      <c r="F843" t="s">
        <v>455</v>
      </c>
    </row>
    <row r="844" spans="1:6" x14ac:dyDescent="0.25">
      <c r="A844" t="s">
        <v>3004</v>
      </c>
      <c r="B844" t="s">
        <v>2976</v>
      </c>
      <c r="C844">
        <v>2.2999999999999998</v>
      </c>
      <c r="D844" t="s">
        <v>3006</v>
      </c>
      <c r="E844" t="s">
        <v>3048</v>
      </c>
      <c r="F844" t="s">
        <v>3005</v>
      </c>
    </row>
    <row r="845" spans="1:6" x14ac:dyDescent="0.25">
      <c r="A845" t="s">
        <v>359</v>
      </c>
      <c r="B845" t="s">
        <v>336</v>
      </c>
      <c r="C845">
        <v>2.2999999999999998</v>
      </c>
      <c r="E845" t="s">
        <v>339</v>
      </c>
      <c r="F845" t="s">
        <v>358</v>
      </c>
    </row>
    <row r="846" spans="1:6" x14ac:dyDescent="0.25">
      <c r="A846" s="50" t="s">
        <v>693</v>
      </c>
      <c r="B846" t="s">
        <v>336</v>
      </c>
      <c r="C846">
        <v>2.1</v>
      </c>
      <c r="E846" t="s">
        <v>100</v>
      </c>
      <c r="F846" t="s">
        <v>692</v>
      </c>
    </row>
    <row r="847" spans="1:6" x14ac:dyDescent="0.25">
      <c r="A847" s="47" t="s">
        <v>2125</v>
      </c>
      <c r="B847" t="s">
        <v>423</v>
      </c>
      <c r="C847">
        <v>2.2999999999999998</v>
      </c>
      <c r="D847" t="s">
        <v>2426</v>
      </c>
      <c r="E847" t="s">
        <v>461</v>
      </c>
      <c r="F847" s="50" t="s">
        <v>2124</v>
      </c>
    </row>
    <row r="848" spans="1:6" x14ac:dyDescent="0.25">
      <c r="A848" t="s">
        <v>2123</v>
      </c>
      <c r="B848" t="s">
        <v>423</v>
      </c>
      <c r="C848">
        <v>2.2999999999999998</v>
      </c>
      <c r="E848" t="s">
        <v>380</v>
      </c>
      <c r="F848" t="s">
        <v>2122</v>
      </c>
    </row>
    <row r="849" spans="1:6" x14ac:dyDescent="0.25">
      <c r="A849" t="s">
        <v>1188</v>
      </c>
      <c r="B849" t="s">
        <v>336</v>
      </c>
      <c r="C849">
        <v>2.2999999999999998</v>
      </c>
      <c r="E849" t="s">
        <v>1187</v>
      </c>
      <c r="F849" t="s">
        <v>1186</v>
      </c>
    </row>
    <row r="850" spans="1:6" x14ac:dyDescent="0.25">
      <c r="A850" t="s">
        <v>1517</v>
      </c>
      <c r="B850" t="s">
        <v>423</v>
      </c>
      <c r="C850">
        <v>2.2000000000000002</v>
      </c>
      <c r="D850" t="s">
        <v>2537</v>
      </c>
      <c r="E850" t="s">
        <v>101</v>
      </c>
      <c r="F850" s="50" t="s">
        <v>1516</v>
      </c>
    </row>
    <row r="851" spans="1:6" x14ac:dyDescent="0.25">
      <c r="A851" t="s">
        <v>1192</v>
      </c>
      <c r="B851" t="s">
        <v>336</v>
      </c>
      <c r="C851">
        <v>2.2999999999999998</v>
      </c>
      <c r="E851" t="s">
        <v>569</v>
      </c>
      <c r="F851" t="s">
        <v>1191</v>
      </c>
    </row>
    <row r="852" spans="1:6" x14ac:dyDescent="0.25">
      <c r="A852" t="s">
        <v>1190</v>
      </c>
      <c r="B852" t="s">
        <v>336</v>
      </c>
      <c r="C852">
        <v>2.2999999999999998</v>
      </c>
      <c r="E852" t="s">
        <v>569</v>
      </c>
      <c r="F852" t="s">
        <v>1189</v>
      </c>
    </row>
    <row r="853" spans="1:6" x14ac:dyDescent="0.25">
      <c r="A853" s="50" t="s">
        <v>2299</v>
      </c>
      <c r="B853" t="s">
        <v>423</v>
      </c>
      <c r="C853">
        <v>2.2000000000000002</v>
      </c>
      <c r="D853" s="50" t="s">
        <v>2300</v>
      </c>
      <c r="E853" t="s">
        <v>2517</v>
      </c>
      <c r="F853" s="50" t="s">
        <v>1518</v>
      </c>
    </row>
    <row r="854" spans="1:6" x14ac:dyDescent="0.25">
      <c r="A854" t="s">
        <v>1520</v>
      </c>
      <c r="B854" t="s">
        <v>423</v>
      </c>
      <c r="C854">
        <v>2.1</v>
      </c>
      <c r="E854" t="s">
        <v>380</v>
      </c>
      <c r="F854" t="s">
        <v>1519</v>
      </c>
    </row>
    <row r="855" spans="1:6" x14ac:dyDescent="0.25">
      <c r="A855" t="s">
        <v>1194</v>
      </c>
      <c r="B855" t="s">
        <v>336</v>
      </c>
      <c r="C855">
        <v>2.2999999999999998</v>
      </c>
      <c r="D855" t="s">
        <v>2520</v>
      </c>
      <c r="E855" t="s">
        <v>3048</v>
      </c>
      <c r="F855" t="s">
        <v>1193</v>
      </c>
    </row>
    <row r="856" spans="1:6" x14ac:dyDescent="0.25">
      <c r="A856" t="s">
        <v>2999</v>
      </c>
      <c r="B856" t="s">
        <v>2990</v>
      </c>
      <c r="C856">
        <v>2.2000000000000002</v>
      </c>
      <c r="D856" t="s">
        <v>3007</v>
      </c>
      <c r="E856" t="s">
        <v>2772</v>
      </c>
      <c r="F856" t="s">
        <v>3000</v>
      </c>
    </row>
    <row r="857" spans="1:6" x14ac:dyDescent="0.25">
      <c r="A857" s="50" t="s">
        <v>2127</v>
      </c>
      <c r="B857" t="s">
        <v>423</v>
      </c>
      <c r="C857">
        <v>2.2999999999999998</v>
      </c>
      <c r="D857" t="s">
        <v>2044</v>
      </c>
      <c r="E857" t="s">
        <v>474</v>
      </c>
      <c r="F857" t="s">
        <v>2126</v>
      </c>
    </row>
    <row r="858" spans="1:6" x14ac:dyDescent="0.25">
      <c r="A858" t="s">
        <v>2356</v>
      </c>
      <c r="B858" t="s">
        <v>423</v>
      </c>
      <c r="C858">
        <v>2.2999999999999998</v>
      </c>
      <c r="D858" t="s">
        <v>2520</v>
      </c>
      <c r="E858" t="s">
        <v>3048</v>
      </c>
      <c r="F858" t="s">
        <v>2128</v>
      </c>
    </row>
    <row r="859" spans="1:6" x14ac:dyDescent="0.25">
      <c r="A859" t="s">
        <v>2130</v>
      </c>
      <c r="B859" t="s">
        <v>423</v>
      </c>
      <c r="C859">
        <v>2.2999999999999998</v>
      </c>
      <c r="D859" t="s">
        <v>2352</v>
      </c>
      <c r="E859" t="s">
        <v>3048</v>
      </c>
      <c r="F859" t="s">
        <v>2129</v>
      </c>
    </row>
    <row r="860" spans="1:6" x14ac:dyDescent="0.25">
      <c r="A860" s="50" t="s">
        <v>1522</v>
      </c>
      <c r="B860" t="s">
        <v>423</v>
      </c>
      <c r="C860">
        <v>2.2000000000000002</v>
      </c>
      <c r="D860" t="s">
        <v>2336</v>
      </c>
      <c r="E860" t="s">
        <v>2517</v>
      </c>
      <c r="F860" s="50" t="s">
        <v>1521</v>
      </c>
    </row>
    <row r="861" spans="1:6" x14ac:dyDescent="0.25">
      <c r="A861" t="s">
        <v>1196</v>
      </c>
      <c r="B861" t="s">
        <v>336</v>
      </c>
      <c r="C861">
        <v>2.2999999999999998</v>
      </c>
      <c r="D861" t="s">
        <v>2520</v>
      </c>
      <c r="E861" t="s">
        <v>3048</v>
      </c>
      <c r="F861" t="s">
        <v>1195</v>
      </c>
    </row>
    <row r="862" spans="1:6" x14ac:dyDescent="0.25">
      <c r="A862" t="s">
        <v>2132</v>
      </c>
      <c r="B862" t="s">
        <v>423</v>
      </c>
      <c r="C862">
        <v>2.2999999999999998</v>
      </c>
      <c r="E862" t="s">
        <v>339</v>
      </c>
      <c r="F862" t="s">
        <v>2131</v>
      </c>
    </row>
    <row r="863" spans="1:6" x14ac:dyDescent="0.25">
      <c r="A863" t="s">
        <v>2134</v>
      </c>
      <c r="B863" t="s">
        <v>423</v>
      </c>
      <c r="C863">
        <v>2.2999999999999998</v>
      </c>
      <c r="E863" t="s">
        <v>380</v>
      </c>
      <c r="F863" t="s">
        <v>2133</v>
      </c>
    </row>
    <row r="864" spans="1:6" x14ac:dyDescent="0.25">
      <c r="A864" t="s">
        <v>2136</v>
      </c>
      <c r="B864" t="s">
        <v>423</v>
      </c>
      <c r="C864">
        <v>2.2999999999999998</v>
      </c>
      <c r="E864" t="s">
        <v>380</v>
      </c>
      <c r="F864" t="s">
        <v>2135</v>
      </c>
    </row>
    <row r="865" spans="1:6" x14ac:dyDescent="0.25">
      <c r="A865" t="s">
        <v>694</v>
      </c>
      <c r="B865" t="s">
        <v>336</v>
      </c>
      <c r="C865">
        <v>2.2000000000000002</v>
      </c>
      <c r="D865" t="s">
        <v>2549</v>
      </c>
      <c r="E865" t="s">
        <v>333</v>
      </c>
      <c r="F865" s="50" t="s">
        <v>695</v>
      </c>
    </row>
    <row r="866" spans="1:6" x14ac:dyDescent="0.25">
      <c r="A866" t="s">
        <v>697</v>
      </c>
      <c r="B866" t="s">
        <v>336</v>
      </c>
      <c r="C866">
        <v>2.1</v>
      </c>
      <c r="E866" t="s">
        <v>380</v>
      </c>
      <c r="F866" t="s">
        <v>696</v>
      </c>
    </row>
    <row r="867" spans="1:6" x14ac:dyDescent="0.25">
      <c r="A867" t="s">
        <v>1524</v>
      </c>
      <c r="B867" t="s">
        <v>423</v>
      </c>
      <c r="C867">
        <v>2.1</v>
      </c>
      <c r="E867" t="s">
        <v>380</v>
      </c>
      <c r="F867" t="s">
        <v>1523</v>
      </c>
    </row>
    <row r="868" spans="1:6" x14ac:dyDescent="0.25">
      <c r="A868" t="s">
        <v>463</v>
      </c>
      <c r="B868" t="s">
        <v>423</v>
      </c>
      <c r="C868">
        <v>2.2999999999999998</v>
      </c>
      <c r="E868" t="s">
        <v>339</v>
      </c>
      <c r="F868" t="s">
        <v>462</v>
      </c>
    </row>
    <row r="869" spans="1:6" x14ac:dyDescent="0.25">
      <c r="A869" t="s">
        <v>357</v>
      </c>
      <c r="B869" t="s">
        <v>336</v>
      </c>
      <c r="C869">
        <v>2.2999999999999998</v>
      </c>
      <c r="E869" t="s">
        <v>339</v>
      </c>
      <c r="F869" t="s">
        <v>356</v>
      </c>
    </row>
    <row r="870" spans="1:6" x14ac:dyDescent="0.25">
      <c r="A870" t="s">
        <v>467</v>
      </c>
      <c r="B870" t="s">
        <v>423</v>
      </c>
      <c r="C870">
        <v>2.2999999999999998</v>
      </c>
      <c r="E870" t="s">
        <v>339</v>
      </c>
      <c r="F870" t="s">
        <v>466</v>
      </c>
    </row>
    <row r="871" spans="1:6" x14ac:dyDescent="0.25">
      <c r="A871" t="s">
        <v>465</v>
      </c>
      <c r="B871" t="s">
        <v>423</v>
      </c>
      <c r="C871">
        <v>2.2999999999999998</v>
      </c>
      <c r="D871" t="s">
        <v>2426</v>
      </c>
      <c r="E871" t="s">
        <v>461</v>
      </c>
      <c r="F871" s="50" t="s">
        <v>464</v>
      </c>
    </row>
    <row r="872" spans="1:6" x14ac:dyDescent="0.25">
      <c r="A872" t="s">
        <v>2138</v>
      </c>
      <c r="B872" t="s">
        <v>423</v>
      </c>
      <c r="C872">
        <v>2.2999999999999998</v>
      </c>
      <c r="D872" t="s">
        <v>2520</v>
      </c>
      <c r="E872" t="s">
        <v>3048</v>
      </c>
      <c r="F872" t="s">
        <v>2137</v>
      </c>
    </row>
    <row r="873" spans="1:6" x14ac:dyDescent="0.25">
      <c r="A873" t="s">
        <v>2140</v>
      </c>
      <c r="B873" t="s">
        <v>423</v>
      </c>
      <c r="C873">
        <v>2.2999999999999998</v>
      </c>
      <c r="E873" t="s">
        <v>380</v>
      </c>
      <c r="F873" t="s">
        <v>2139</v>
      </c>
    </row>
    <row r="874" spans="1:6" x14ac:dyDescent="0.25">
      <c r="A874" s="50" t="s">
        <v>355</v>
      </c>
      <c r="B874" t="s">
        <v>336</v>
      </c>
      <c r="C874">
        <v>2.1</v>
      </c>
      <c r="E874" t="s">
        <v>100</v>
      </c>
      <c r="F874" t="s">
        <v>1197</v>
      </c>
    </row>
    <row r="875" spans="1:6" x14ac:dyDescent="0.25">
      <c r="A875" t="s">
        <v>355</v>
      </c>
      <c r="B875" t="s">
        <v>336</v>
      </c>
      <c r="C875">
        <v>2.2999999999999998</v>
      </c>
      <c r="E875" t="s">
        <v>339</v>
      </c>
      <c r="F875" t="s">
        <v>354</v>
      </c>
    </row>
    <row r="876" spans="1:6" x14ac:dyDescent="0.25">
      <c r="A876" s="47" t="s">
        <v>1199</v>
      </c>
      <c r="B876" t="s">
        <v>336</v>
      </c>
      <c r="C876">
        <v>2.2999999999999998</v>
      </c>
      <c r="D876" t="s">
        <v>2520</v>
      </c>
      <c r="E876" t="s">
        <v>3048</v>
      </c>
      <c r="F876" t="s">
        <v>1198</v>
      </c>
    </row>
    <row r="877" spans="1:6" x14ac:dyDescent="0.25">
      <c r="A877" s="50" t="s">
        <v>1201</v>
      </c>
      <c r="B877" t="s">
        <v>336</v>
      </c>
      <c r="C877">
        <v>2.2999999999999998</v>
      </c>
      <c r="D877" t="s">
        <v>2520</v>
      </c>
      <c r="E877" t="s">
        <v>3048</v>
      </c>
      <c r="F877" t="s">
        <v>1200</v>
      </c>
    </row>
    <row r="878" spans="1:6" x14ac:dyDescent="0.25">
      <c r="A878" s="50" t="s">
        <v>1203</v>
      </c>
      <c r="B878" t="s">
        <v>336</v>
      </c>
      <c r="C878">
        <v>2.2999999999999998</v>
      </c>
      <c r="D878" t="s">
        <v>2520</v>
      </c>
      <c r="E878" t="s">
        <v>3048</v>
      </c>
      <c r="F878" t="s">
        <v>1202</v>
      </c>
    </row>
    <row r="879" spans="1:6" x14ac:dyDescent="0.25">
      <c r="A879" t="s">
        <v>2212</v>
      </c>
      <c r="B879" s="50" t="s">
        <v>423</v>
      </c>
      <c r="C879">
        <v>2.2999999999999998</v>
      </c>
      <c r="D879" t="s">
        <v>2461</v>
      </c>
      <c r="E879" t="s">
        <v>334</v>
      </c>
      <c r="F879" t="s">
        <v>2145</v>
      </c>
    </row>
    <row r="880" spans="1:6" x14ac:dyDescent="0.25">
      <c r="A880" t="s">
        <v>2144</v>
      </c>
      <c r="B880" t="s">
        <v>423</v>
      </c>
      <c r="C880">
        <v>2.2999999999999998</v>
      </c>
      <c r="D880" t="s">
        <v>2520</v>
      </c>
      <c r="E880" t="s">
        <v>3048</v>
      </c>
      <c r="F880" t="s">
        <v>2143</v>
      </c>
    </row>
    <row r="881" spans="1:6" x14ac:dyDescent="0.25">
      <c r="A881" t="s">
        <v>2142</v>
      </c>
      <c r="B881" t="s">
        <v>423</v>
      </c>
      <c r="C881">
        <v>2.2999999999999998</v>
      </c>
      <c r="E881" t="s">
        <v>380</v>
      </c>
      <c r="F881" t="s">
        <v>2141</v>
      </c>
    </row>
    <row r="882" spans="1:6" x14ac:dyDescent="0.25">
      <c r="A882" t="s">
        <v>2147</v>
      </c>
      <c r="B882" t="s">
        <v>423</v>
      </c>
      <c r="C882">
        <v>2.2999999999999998</v>
      </c>
      <c r="D882" t="s">
        <v>2520</v>
      </c>
      <c r="E882" t="s">
        <v>3048</v>
      </c>
      <c r="F882" t="s">
        <v>2146</v>
      </c>
    </row>
    <row r="883" spans="1:6" x14ac:dyDescent="0.25">
      <c r="A883" s="47" t="s">
        <v>1206</v>
      </c>
      <c r="B883" t="s">
        <v>336</v>
      </c>
      <c r="C883">
        <v>2.2999999999999998</v>
      </c>
      <c r="D883" t="s">
        <v>2520</v>
      </c>
      <c r="E883" t="s">
        <v>3048</v>
      </c>
      <c r="F883" t="s">
        <v>1205</v>
      </c>
    </row>
    <row r="884" spans="1:6" x14ac:dyDescent="0.25">
      <c r="A884" t="s">
        <v>2149</v>
      </c>
      <c r="B884" t="s">
        <v>423</v>
      </c>
      <c r="C884">
        <v>2.2999999999999998</v>
      </c>
      <c r="D884" t="s">
        <v>2520</v>
      </c>
      <c r="E884" t="s">
        <v>3048</v>
      </c>
      <c r="F884" t="s">
        <v>2148</v>
      </c>
    </row>
    <row r="885" spans="1:6" x14ac:dyDescent="0.25">
      <c r="A885" s="50" t="s">
        <v>1208</v>
      </c>
      <c r="B885" t="s">
        <v>336</v>
      </c>
      <c r="C885">
        <v>2.2999999999999998</v>
      </c>
      <c r="D885" t="s">
        <v>2520</v>
      </c>
      <c r="E885" t="s">
        <v>3048</v>
      </c>
      <c r="F885" t="s">
        <v>1207</v>
      </c>
    </row>
    <row r="886" spans="1:6" x14ac:dyDescent="0.25">
      <c r="A886" s="50" t="s">
        <v>1214</v>
      </c>
      <c r="B886" t="s">
        <v>336</v>
      </c>
      <c r="C886">
        <v>2.2999999999999998</v>
      </c>
      <c r="D886" t="s">
        <v>2520</v>
      </c>
      <c r="E886" t="s">
        <v>3048</v>
      </c>
      <c r="F886" t="s">
        <v>1213</v>
      </c>
    </row>
    <row r="887" spans="1:6" x14ac:dyDescent="0.25">
      <c r="A887" s="50" t="s">
        <v>1212</v>
      </c>
      <c r="B887" t="s">
        <v>336</v>
      </c>
      <c r="C887">
        <v>2.2999999999999998</v>
      </c>
      <c r="D887" t="s">
        <v>2520</v>
      </c>
      <c r="E887" t="s">
        <v>3048</v>
      </c>
      <c r="F887" t="s">
        <v>1211</v>
      </c>
    </row>
    <row r="888" spans="1:6" x14ac:dyDescent="0.25">
      <c r="A888" s="50" t="s">
        <v>1210</v>
      </c>
      <c r="B888" t="s">
        <v>336</v>
      </c>
      <c r="C888">
        <v>2.2999999999999998</v>
      </c>
      <c r="D888" t="s">
        <v>2520</v>
      </c>
      <c r="E888" t="s">
        <v>3048</v>
      </c>
      <c r="F888" t="s">
        <v>1209</v>
      </c>
    </row>
    <row r="889" spans="1:6" x14ac:dyDescent="0.25">
      <c r="A889" s="50" t="s">
        <v>1526</v>
      </c>
      <c r="B889" t="s">
        <v>423</v>
      </c>
      <c r="C889">
        <v>2.2000000000000002</v>
      </c>
      <c r="E889" t="s">
        <v>100</v>
      </c>
      <c r="F889" s="50" t="s">
        <v>1525</v>
      </c>
    </row>
    <row r="890" spans="1:6" x14ac:dyDescent="0.25">
      <c r="A890" t="s">
        <v>2159</v>
      </c>
      <c r="B890" t="s">
        <v>423</v>
      </c>
      <c r="C890">
        <v>2.2999999999999998</v>
      </c>
      <c r="D890" t="s">
        <v>2520</v>
      </c>
      <c r="E890" t="s">
        <v>3048</v>
      </c>
      <c r="F890" t="s">
        <v>2158</v>
      </c>
    </row>
    <row r="891" spans="1:6" x14ac:dyDescent="0.25">
      <c r="A891" s="50" t="s">
        <v>1604</v>
      </c>
      <c r="B891" t="s">
        <v>423</v>
      </c>
      <c r="C891">
        <v>2.2000000000000002</v>
      </c>
      <c r="E891" t="s">
        <v>100</v>
      </c>
      <c r="F891" s="50" t="s">
        <v>1603</v>
      </c>
    </row>
    <row r="892" spans="1:6" x14ac:dyDescent="0.25">
      <c r="A892" t="s">
        <v>2151</v>
      </c>
      <c r="B892" t="s">
        <v>423</v>
      </c>
      <c r="C892">
        <v>2.2999999999999998</v>
      </c>
      <c r="D892" t="s">
        <v>2536</v>
      </c>
      <c r="E892" t="s">
        <v>2517</v>
      </c>
      <c r="F892" t="s">
        <v>2150</v>
      </c>
    </row>
    <row r="893" spans="1:6" x14ac:dyDescent="0.25">
      <c r="A893" t="s">
        <v>2163</v>
      </c>
      <c r="B893" t="s">
        <v>423</v>
      </c>
      <c r="C893">
        <v>2.2999999999999998</v>
      </c>
      <c r="D893" t="s">
        <v>2520</v>
      </c>
      <c r="E893" t="s">
        <v>3048</v>
      </c>
      <c r="F893" t="s">
        <v>2161</v>
      </c>
    </row>
    <row r="894" spans="1:6" x14ac:dyDescent="0.25">
      <c r="A894" s="50" t="s">
        <v>1602</v>
      </c>
      <c r="B894" t="s">
        <v>423</v>
      </c>
      <c r="C894">
        <v>2.2000000000000002</v>
      </c>
      <c r="D894" t="s">
        <v>2296</v>
      </c>
      <c r="E894" t="s">
        <v>2517</v>
      </c>
      <c r="F894" s="50" t="s">
        <v>1601</v>
      </c>
    </row>
    <row r="895" spans="1:6" x14ac:dyDescent="0.25">
      <c r="A895" s="50" t="s">
        <v>1226</v>
      </c>
      <c r="B895" t="s">
        <v>336</v>
      </c>
      <c r="C895">
        <v>2.2999999999999998</v>
      </c>
      <c r="D895" t="s">
        <v>2520</v>
      </c>
      <c r="E895" t="s">
        <v>3048</v>
      </c>
      <c r="F895" t="s">
        <v>1225</v>
      </c>
    </row>
    <row r="896" spans="1:6" x14ac:dyDescent="0.25">
      <c r="A896" t="s">
        <v>1216</v>
      </c>
      <c r="B896" t="s">
        <v>336</v>
      </c>
      <c r="C896">
        <v>2.2999999999999998</v>
      </c>
      <c r="D896" t="s">
        <v>2433</v>
      </c>
      <c r="E896" t="s">
        <v>461</v>
      </c>
      <c r="F896" s="50" t="s">
        <v>1215</v>
      </c>
    </row>
    <row r="897" spans="1:6" x14ac:dyDescent="0.25">
      <c r="A897" t="s">
        <v>1217</v>
      </c>
      <c r="B897" t="s">
        <v>336</v>
      </c>
      <c r="C897">
        <v>2.2999999999999998</v>
      </c>
      <c r="D897" t="s">
        <v>2433</v>
      </c>
      <c r="E897" t="s">
        <v>461</v>
      </c>
      <c r="F897" s="50" t="s">
        <v>1218</v>
      </c>
    </row>
    <row r="898" spans="1:6" x14ac:dyDescent="0.25">
      <c r="A898" s="50" t="s">
        <v>2342</v>
      </c>
      <c r="B898" t="s">
        <v>336</v>
      </c>
      <c r="C898">
        <v>2.2999999999999998</v>
      </c>
      <c r="D898" t="s">
        <v>2520</v>
      </c>
      <c r="E898" t="s">
        <v>3048</v>
      </c>
      <c r="F898" t="s">
        <v>1224</v>
      </c>
    </row>
    <row r="899" spans="1:6" x14ac:dyDescent="0.25">
      <c r="A899" t="s">
        <v>2213</v>
      </c>
      <c r="B899" t="s">
        <v>423</v>
      </c>
      <c r="C899">
        <v>2.2999999999999998</v>
      </c>
      <c r="D899" t="s">
        <v>2520</v>
      </c>
      <c r="E899" t="s">
        <v>3048</v>
      </c>
      <c r="F899" t="s">
        <v>1527</v>
      </c>
    </row>
    <row r="900" spans="1:6" x14ac:dyDescent="0.25">
      <c r="A900" t="s">
        <v>1220</v>
      </c>
      <c r="B900" t="s">
        <v>336</v>
      </c>
      <c r="C900">
        <v>2.2999999999999998</v>
      </c>
      <c r="D900" t="s">
        <v>2433</v>
      </c>
      <c r="E900" t="s">
        <v>461</v>
      </c>
      <c r="F900" s="50" t="s">
        <v>1219</v>
      </c>
    </row>
    <row r="901" spans="1:6" x14ac:dyDescent="0.25">
      <c r="A901" s="50" t="s">
        <v>2215</v>
      </c>
      <c r="B901" t="s">
        <v>336</v>
      </c>
      <c r="C901">
        <v>2.2999999999999998</v>
      </c>
      <c r="D901" t="s">
        <v>2520</v>
      </c>
      <c r="E901" t="s">
        <v>3048</v>
      </c>
      <c r="F901" t="s">
        <v>1231</v>
      </c>
    </row>
    <row r="902" spans="1:6" x14ac:dyDescent="0.25">
      <c r="A902" t="s">
        <v>2153</v>
      </c>
      <c r="B902" t="s">
        <v>423</v>
      </c>
      <c r="C902">
        <v>2.2999999999999998</v>
      </c>
      <c r="D902" t="s">
        <v>2520</v>
      </c>
      <c r="E902" t="s">
        <v>3048</v>
      </c>
      <c r="F902" t="s">
        <v>2152</v>
      </c>
    </row>
    <row r="903" spans="1:6" x14ac:dyDescent="0.25">
      <c r="A903" s="50" t="s">
        <v>2214</v>
      </c>
      <c r="B903" t="s">
        <v>423</v>
      </c>
      <c r="C903">
        <v>2.2000000000000002</v>
      </c>
      <c r="E903" t="s">
        <v>100</v>
      </c>
      <c r="F903" s="50" t="s">
        <v>1606</v>
      </c>
    </row>
    <row r="904" spans="1:6" x14ac:dyDescent="0.25">
      <c r="A904" t="s">
        <v>1234</v>
      </c>
      <c r="B904" t="s">
        <v>336</v>
      </c>
      <c r="C904">
        <v>2.2999999999999998</v>
      </c>
      <c r="D904" t="s">
        <v>2513</v>
      </c>
      <c r="E904" t="s">
        <v>2517</v>
      </c>
      <c r="F904" s="50" t="s">
        <v>1228</v>
      </c>
    </row>
    <row r="905" spans="1:6" x14ac:dyDescent="0.25">
      <c r="A905" s="50" t="s">
        <v>1233</v>
      </c>
      <c r="B905" t="s">
        <v>336</v>
      </c>
      <c r="C905">
        <v>2.2999999999999998</v>
      </c>
      <c r="D905" t="s">
        <v>2520</v>
      </c>
      <c r="E905" t="s">
        <v>3048</v>
      </c>
      <c r="F905" t="s">
        <v>1232</v>
      </c>
    </row>
    <row r="906" spans="1:6" x14ac:dyDescent="0.25">
      <c r="A906" s="50" t="s">
        <v>2216</v>
      </c>
      <c r="B906" t="s">
        <v>336</v>
      </c>
      <c r="C906">
        <v>2.2999999999999998</v>
      </c>
      <c r="D906" t="s">
        <v>2520</v>
      </c>
      <c r="E906" t="s">
        <v>3048</v>
      </c>
      <c r="F906" t="s">
        <v>1221</v>
      </c>
    </row>
    <row r="907" spans="1:6" x14ac:dyDescent="0.25">
      <c r="A907" t="s">
        <v>2155</v>
      </c>
      <c r="B907" t="s">
        <v>423</v>
      </c>
      <c r="C907">
        <v>2.2999999999999998</v>
      </c>
      <c r="D907" t="s">
        <v>2520</v>
      </c>
      <c r="E907" t="s">
        <v>3048</v>
      </c>
      <c r="F907" t="s">
        <v>2154</v>
      </c>
    </row>
    <row r="908" spans="1:6" x14ac:dyDescent="0.25">
      <c r="A908" t="s">
        <v>2217</v>
      </c>
      <c r="B908" t="s">
        <v>423</v>
      </c>
      <c r="C908">
        <v>2.2999999999999998</v>
      </c>
      <c r="D908" t="s">
        <v>2540</v>
      </c>
      <c r="E908" t="s">
        <v>2538</v>
      </c>
      <c r="F908" t="s">
        <v>1605</v>
      </c>
    </row>
    <row r="909" spans="1:6" x14ac:dyDescent="0.25">
      <c r="A909" s="50" t="s">
        <v>2338</v>
      </c>
      <c r="B909" t="s">
        <v>336</v>
      </c>
      <c r="C909">
        <v>2.2999999999999998</v>
      </c>
      <c r="D909" t="s">
        <v>2520</v>
      </c>
      <c r="E909" t="s">
        <v>3048</v>
      </c>
      <c r="F909" t="s">
        <v>1227</v>
      </c>
    </row>
    <row r="910" spans="1:6" x14ac:dyDescent="0.25">
      <c r="A910" s="50" t="s">
        <v>2218</v>
      </c>
      <c r="B910" t="s">
        <v>336</v>
      </c>
      <c r="C910">
        <v>2.2999999999999998</v>
      </c>
      <c r="D910" t="s">
        <v>2520</v>
      </c>
      <c r="E910" t="s">
        <v>3048</v>
      </c>
      <c r="F910" t="s">
        <v>1222</v>
      </c>
    </row>
    <row r="911" spans="1:6" x14ac:dyDescent="0.25">
      <c r="A911" t="s">
        <v>2219</v>
      </c>
      <c r="B911" t="s">
        <v>423</v>
      </c>
      <c r="C911">
        <v>2.2999999999999998</v>
      </c>
      <c r="D911" t="s">
        <v>2519</v>
      </c>
      <c r="E911" t="s">
        <v>2517</v>
      </c>
      <c r="F911" t="s">
        <v>2156</v>
      </c>
    </row>
    <row r="912" spans="1:6" x14ac:dyDescent="0.25">
      <c r="A912" s="50" t="s">
        <v>2220</v>
      </c>
      <c r="B912" t="s">
        <v>336</v>
      </c>
      <c r="C912">
        <v>2.2999999999999998</v>
      </c>
      <c r="D912" t="s">
        <v>2520</v>
      </c>
      <c r="E912" t="s">
        <v>3048</v>
      </c>
      <c r="F912" t="s">
        <v>1223</v>
      </c>
    </row>
    <row r="913" spans="1:6" x14ac:dyDescent="0.25">
      <c r="A913" t="s">
        <v>2220</v>
      </c>
      <c r="B913" t="s">
        <v>423</v>
      </c>
      <c r="C913">
        <v>2.2999999999999998</v>
      </c>
      <c r="D913" t="s">
        <v>2518</v>
      </c>
      <c r="E913" t="s">
        <v>2517</v>
      </c>
      <c r="F913" t="s">
        <v>2157</v>
      </c>
    </row>
    <row r="914" spans="1:6" x14ac:dyDescent="0.25">
      <c r="A914" s="50" t="s">
        <v>1230</v>
      </c>
      <c r="B914" t="s">
        <v>336</v>
      </c>
      <c r="C914">
        <v>2.2999999999999998</v>
      </c>
      <c r="D914" t="s">
        <v>2520</v>
      </c>
      <c r="E914" t="s">
        <v>3048</v>
      </c>
      <c r="F914" t="s">
        <v>1229</v>
      </c>
    </row>
    <row r="915" spans="1:6" x14ac:dyDescent="0.25">
      <c r="A915" t="s">
        <v>2162</v>
      </c>
      <c r="B915" s="50" t="s">
        <v>423</v>
      </c>
      <c r="C915">
        <v>2.2999999999999998</v>
      </c>
      <c r="D915" t="s">
        <v>2461</v>
      </c>
      <c r="E915" t="s">
        <v>334</v>
      </c>
      <c r="F915" t="s">
        <v>2160</v>
      </c>
    </row>
    <row r="916" spans="1:6" x14ac:dyDescent="0.25">
      <c r="A916" t="s">
        <v>2165</v>
      </c>
      <c r="B916" t="s">
        <v>423</v>
      </c>
      <c r="C916">
        <v>2.2999999999999998</v>
      </c>
      <c r="E916" t="s">
        <v>569</v>
      </c>
      <c r="F916" t="s">
        <v>2164</v>
      </c>
    </row>
    <row r="917" spans="1:6" x14ac:dyDescent="0.25">
      <c r="A917" t="s">
        <v>2167</v>
      </c>
      <c r="B917" t="s">
        <v>423</v>
      </c>
      <c r="C917">
        <v>2.2999999999999998</v>
      </c>
      <c r="D917" t="s">
        <v>2424</v>
      </c>
      <c r="E917" t="s">
        <v>3048</v>
      </c>
      <c r="F917" t="s">
        <v>2166</v>
      </c>
    </row>
    <row r="918" spans="1:6" x14ac:dyDescent="0.25">
      <c r="A918" s="50" t="s">
        <v>1236</v>
      </c>
      <c r="B918" t="s">
        <v>336</v>
      </c>
      <c r="C918">
        <v>2.1</v>
      </c>
      <c r="E918" t="s">
        <v>2240</v>
      </c>
      <c r="F918" t="s">
        <v>1235</v>
      </c>
    </row>
    <row r="919" spans="1:6" x14ac:dyDescent="0.25">
      <c r="A919" t="s">
        <v>1237</v>
      </c>
      <c r="B919" t="s">
        <v>336</v>
      </c>
      <c r="C919">
        <v>2.2999999999999998</v>
      </c>
      <c r="D919" t="s">
        <v>2802</v>
      </c>
      <c r="E919" t="s">
        <v>2777</v>
      </c>
      <c r="F919" s="50" t="s">
        <v>1238</v>
      </c>
    </row>
    <row r="920" spans="1:6" x14ac:dyDescent="0.25">
      <c r="A920" t="s">
        <v>425</v>
      </c>
      <c r="B920" t="s">
        <v>423</v>
      </c>
      <c r="C920">
        <v>2.2999999999999998</v>
      </c>
      <c r="E920" t="s">
        <v>339</v>
      </c>
      <c r="F920" t="s">
        <v>424</v>
      </c>
    </row>
    <row r="921" spans="1:6" x14ac:dyDescent="0.25">
      <c r="A921" s="50" t="s">
        <v>1608</v>
      </c>
      <c r="B921" t="s">
        <v>423</v>
      </c>
      <c r="C921">
        <v>2.2000000000000002</v>
      </c>
      <c r="E921" t="s">
        <v>2287</v>
      </c>
      <c r="F921" s="50" t="s">
        <v>1607</v>
      </c>
    </row>
    <row r="922" spans="1:6" x14ac:dyDescent="0.25">
      <c r="A922" t="s">
        <v>2169</v>
      </c>
      <c r="B922" t="s">
        <v>423</v>
      </c>
      <c r="C922">
        <v>2.2999999999999998</v>
      </c>
      <c r="E922" t="s">
        <v>380</v>
      </c>
      <c r="F922" t="s">
        <v>2168</v>
      </c>
    </row>
    <row r="923" spans="1:6" x14ac:dyDescent="0.25">
      <c r="A923" t="s">
        <v>2171</v>
      </c>
      <c r="B923" t="s">
        <v>423</v>
      </c>
      <c r="C923">
        <v>2.2999999999999998</v>
      </c>
      <c r="E923" t="s">
        <v>855</v>
      </c>
      <c r="F923" t="s">
        <v>2170</v>
      </c>
    </row>
    <row r="924" spans="1:6" x14ac:dyDescent="0.25">
      <c r="A924" s="50" t="s">
        <v>1610</v>
      </c>
      <c r="B924" t="s">
        <v>423</v>
      </c>
      <c r="C924">
        <v>2.1</v>
      </c>
      <c r="E924" t="s">
        <v>2517</v>
      </c>
      <c r="F924" t="s">
        <v>1609</v>
      </c>
    </row>
    <row r="925" spans="1:6" x14ac:dyDescent="0.25">
      <c r="A925" t="s">
        <v>1240</v>
      </c>
      <c r="B925" t="s">
        <v>336</v>
      </c>
      <c r="C925">
        <v>2.2999999999999998</v>
      </c>
      <c r="E925" t="s">
        <v>474</v>
      </c>
      <c r="F925" t="s">
        <v>1239</v>
      </c>
    </row>
    <row r="926" spans="1:6" x14ac:dyDescent="0.25">
      <c r="A926" t="s">
        <v>3024</v>
      </c>
      <c r="B926" t="s">
        <v>2990</v>
      </c>
      <c r="C926">
        <v>2.2999999999999998</v>
      </c>
      <c r="E926" t="s">
        <v>3048</v>
      </c>
      <c r="F926" t="s">
        <v>3025</v>
      </c>
    </row>
    <row r="927" spans="1:6" x14ac:dyDescent="0.25">
      <c r="A927" t="s">
        <v>2173</v>
      </c>
      <c r="B927" t="s">
        <v>423</v>
      </c>
      <c r="C927">
        <v>2.2999999999999998</v>
      </c>
      <c r="D927" t="s">
        <v>2352</v>
      </c>
      <c r="E927" t="s">
        <v>3048</v>
      </c>
      <c r="F927" t="s">
        <v>2172</v>
      </c>
    </row>
    <row r="928" spans="1:6" x14ac:dyDescent="0.25">
      <c r="A928" t="s">
        <v>2175</v>
      </c>
      <c r="B928" t="s">
        <v>423</v>
      </c>
      <c r="C928">
        <v>2.2999999999999998</v>
      </c>
      <c r="D928" t="s">
        <v>2511</v>
      </c>
      <c r="E928" t="s">
        <v>101</v>
      </c>
      <c r="F928" s="49" t="s">
        <v>2174</v>
      </c>
    </row>
    <row r="929" spans="1:6" x14ac:dyDescent="0.25">
      <c r="A929" t="s">
        <v>2177</v>
      </c>
      <c r="B929" t="s">
        <v>423</v>
      </c>
      <c r="C929">
        <v>2.2999999999999998</v>
      </c>
      <c r="E929" t="s">
        <v>3048</v>
      </c>
      <c r="F929" s="49" t="s">
        <v>2176</v>
      </c>
    </row>
    <row r="930" spans="1:6" x14ac:dyDescent="0.25">
      <c r="A930" t="s">
        <v>699</v>
      </c>
      <c r="B930" t="s">
        <v>336</v>
      </c>
      <c r="C930">
        <v>2.1</v>
      </c>
      <c r="D930" t="s">
        <v>2864</v>
      </c>
      <c r="E930" t="s">
        <v>333</v>
      </c>
      <c r="F930" s="50" t="s">
        <v>698</v>
      </c>
    </row>
    <row r="931" spans="1:6" x14ac:dyDescent="0.25">
      <c r="A931" t="s">
        <v>1242</v>
      </c>
      <c r="B931" t="s">
        <v>336</v>
      </c>
      <c r="C931">
        <v>2.2999999999999998</v>
      </c>
      <c r="D931" t="s">
        <v>2433</v>
      </c>
      <c r="E931" t="s">
        <v>461</v>
      </c>
      <c r="F931" s="50" t="s">
        <v>1241</v>
      </c>
    </row>
    <row r="932" spans="1:6" x14ac:dyDescent="0.25">
      <c r="A932" t="s">
        <v>2179</v>
      </c>
      <c r="B932" t="s">
        <v>423</v>
      </c>
      <c r="C932">
        <v>2.2999999999999998</v>
      </c>
      <c r="E932" t="s">
        <v>569</v>
      </c>
      <c r="F932" t="s">
        <v>2178</v>
      </c>
    </row>
    <row r="933" spans="1:6" x14ac:dyDescent="0.25">
      <c r="A933" s="50" t="s">
        <v>1529</v>
      </c>
      <c r="B933" t="s">
        <v>423</v>
      </c>
      <c r="C933">
        <v>2.1</v>
      </c>
      <c r="E933" t="s">
        <v>100</v>
      </c>
      <c r="F933" t="s">
        <v>1528</v>
      </c>
    </row>
    <row r="934" spans="1:6" x14ac:dyDescent="0.25">
      <c r="A934" t="s">
        <v>2181</v>
      </c>
      <c r="B934" t="s">
        <v>423</v>
      </c>
      <c r="C934">
        <v>2.2999999999999998</v>
      </c>
      <c r="D934" t="s">
        <v>2795</v>
      </c>
      <c r="E934" t="s">
        <v>333</v>
      </c>
      <c r="F934" t="s">
        <v>2180</v>
      </c>
    </row>
    <row r="935" spans="1:6" x14ac:dyDescent="0.25">
      <c r="A935" s="50" t="s">
        <v>700</v>
      </c>
      <c r="B935" t="s">
        <v>336</v>
      </c>
      <c r="C935">
        <v>2.1</v>
      </c>
      <c r="E935" t="s">
        <v>2240</v>
      </c>
      <c r="F935" t="s">
        <v>701</v>
      </c>
    </row>
    <row r="936" spans="1:6" x14ac:dyDescent="0.25">
      <c r="A936" t="s">
        <v>1612</v>
      </c>
      <c r="B936" t="s">
        <v>423</v>
      </c>
      <c r="C936">
        <v>2.2000000000000002</v>
      </c>
      <c r="E936" t="s">
        <v>100</v>
      </c>
      <c r="F936" t="s">
        <v>1611</v>
      </c>
    </row>
    <row r="937" spans="1:6" x14ac:dyDescent="0.25">
      <c r="A937" t="s">
        <v>2183</v>
      </c>
      <c r="B937" t="s">
        <v>423</v>
      </c>
      <c r="C937">
        <v>2.2999999999999998</v>
      </c>
      <c r="E937" t="s">
        <v>569</v>
      </c>
      <c r="F937" t="s">
        <v>2182</v>
      </c>
    </row>
    <row r="938" spans="1:6" x14ac:dyDescent="0.25">
      <c r="A938" t="s">
        <v>1244</v>
      </c>
      <c r="B938" t="s">
        <v>336</v>
      </c>
      <c r="C938">
        <v>2.2999999999999998</v>
      </c>
      <c r="D938" t="s">
        <v>2433</v>
      </c>
      <c r="E938" t="s">
        <v>461</v>
      </c>
      <c r="F938" s="50" t="s">
        <v>1243</v>
      </c>
    </row>
    <row r="939" spans="1:6" x14ac:dyDescent="0.25">
      <c r="A939" s="19" t="s">
        <v>332</v>
      </c>
      <c r="B939" t="s">
        <v>327</v>
      </c>
      <c r="C939">
        <v>2.1</v>
      </c>
      <c r="E939" t="s">
        <v>334</v>
      </c>
      <c r="F939" t="s">
        <v>335</v>
      </c>
    </row>
    <row r="940" spans="1:6" x14ac:dyDescent="0.25">
      <c r="A940" t="s">
        <v>1531</v>
      </c>
      <c r="B940" t="s">
        <v>423</v>
      </c>
      <c r="C940">
        <v>2.2000000000000002</v>
      </c>
      <c r="D940" t="s">
        <v>2774</v>
      </c>
      <c r="E940" t="s">
        <v>2772</v>
      </c>
      <c r="F940" s="50" t="s">
        <v>1530</v>
      </c>
    </row>
    <row r="941" spans="1:6" x14ac:dyDescent="0.25">
      <c r="A941" t="s">
        <v>2185</v>
      </c>
      <c r="B941" t="s">
        <v>423</v>
      </c>
      <c r="C941">
        <v>2.2999999999999998</v>
      </c>
      <c r="E941" t="s">
        <v>569</v>
      </c>
      <c r="F941" t="s">
        <v>2184</v>
      </c>
    </row>
    <row r="942" spans="1:6" x14ac:dyDescent="0.25">
      <c r="A942" t="s">
        <v>702</v>
      </c>
      <c r="B942" t="s">
        <v>2990</v>
      </c>
      <c r="C942">
        <v>2.1</v>
      </c>
      <c r="D942" t="s">
        <v>3007</v>
      </c>
      <c r="E942" t="s">
        <v>2772</v>
      </c>
      <c r="F942" t="s">
        <v>2996</v>
      </c>
    </row>
    <row r="943" spans="1:6" x14ac:dyDescent="0.25">
      <c r="A943" t="s">
        <v>702</v>
      </c>
      <c r="B943" t="s">
        <v>336</v>
      </c>
      <c r="C943">
        <v>2.1</v>
      </c>
      <c r="D943" t="s">
        <v>2534</v>
      </c>
      <c r="E943" t="s">
        <v>2517</v>
      </c>
      <c r="F943" s="50" t="s">
        <v>703</v>
      </c>
    </row>
    <row r="944" spans="1:6" x14ac:dyDescent="0.25">
      <c r="A944" t="s">
        <v>2187</v>
      </c>
      <c r="B944" t="s">
        <v>423</v>
      </c>
      <c r="C944">
        <v>2.2999999999999998</v>
      </c>
      <c r="D944" t="s">
        <v>2461</v>
      </c>
      <c r="E944" t="s">
        <v>334</v>
      </c>
      <c r="F944" t="s">
        <v>2186</v>
      </c>
    </row>
    <row r="945" spans="1:6" x14ac:dyDescent="0.25">
      <c r="A945" s="47" t="s">
        <v>705</v>
      </c>
      <c r="B945" t="s">
        <v>336</v>
      </c>
      <c r="C945">
        <v>2.1</v>
      </c>
      <c r="E945" t="s">
        <v>100</v>
      </c>
      <c r="F945" t="s">
        <v>704</v>
      </c>
    </row>
    <row r="946" spans="1:6" x14ac:dyDescent="0.25">
      <c r="A946" t="s">
        <v>2189</v>
      </c>
      <c r="B946" t="s">
        <v>423</v>
      </c>
      <c r="C946">
        <v>2.2999999999999998</v>
      </c>
      <c r="E946" t="s">
        <v>569</v>
      </c>
      <c r="F946" t="s">
        <v>2188</v>
      </c>
    </row>
    <row r="947" spans="1:6" x14ac:dyDescent="0.25">
      <c r="A947" t="s">
        <v>460</v>
      </c>
      <c r="B947" t="s">
        <v>423</v>
      </c>
      <c r="C947">
        <v>2.2999999999999998</v>
      </c>
      <c r="E947" t="s">
        <v>380</v>
      </c>
      <c r="F947" t="s">
        <v>459</v>
      </c>
    </row>
    <row r="948" spans="1:6" x14ac:dyDescent="0.25">
      <c r="A948" t="s">
        <v>458</v>
      </c>
      <c r="B948" t="s">
        <v>423</v>
      </c>
      <c r="C948">
        <v>2.2999999999999998</v>
      </c>
      <c r="E948" t="s">
        <v>339</v>
      </c>
      <c r="F948" t="s">
        <v>457</v>
      </c>
    </row>
    <row r="949" spans="1:6" x14ac:dyDescent="0.25">
      <c r="A949" t="s">
        <v>1533</v>
      </c>
      <c r="B949" t="s">
        <v>423</v>
      </c>
      <c r="C949">
        <v>2.2999999999999998</v>
      </c>
      <c r="E949" t="s">
        <v>880</v>
      </c>
      <c r="F949" t="s">
        <v>2192</v>
      </c>
    </row>
    <row r="950" spans="1:6" x14ac:dyDescent="0.25">
      <c r="A950" s="50" t="s">
        <v>1533</v>
      </c>
      <c r="B950" t="s">
        <v>423</v>
      </c>
      <c r="C950">
        <v>2.2000000000000002</v>
      </c>
      <c r="D950" t="s">
        <v>2283</v>
      </c>
      <c r="E950" t="s">
        <v>100</v>
      </c>
      <c r="F950" s="50" t="s">
        <v>1532</v>
      </c>
    </row>
    <row r="951" spans="1:6" x14ac:dyDescent="0.25">
      <c r="A951" t="s">
        <v>1246</v>
      </c>
      <c r="B951" t="s">
        <v>336</v>
      </c>
      <c r="C951">
        <v>2.2999999999999998</v>
      </c>
      <c r="D951" t="s">
        <v>2461</v>
      </c>
      <c r="E951" t="s">
        <v>334</v>
      </c>
      <c r="F951" t="s">
        <v>1245</v>
      </c>
    </row>
    <row r="952" spans="1:6" x14ac:dyDescent="0.25">
      <c r="A952" t="s">
        <v>2191</v>
      </c>
      <c r="B952" t="s">
        <v>423</v>
      </c>
      <c r="C952">
        <v>2.2999999999999998</v>
      </c>
      <c r="D952" t="s">
        <v>2461</v>
      </c>
      <c r="E952" t="s">
        <v>334</v>
      </c>
      <c r="F952" t="s">
        <v>2190</v>
      </c>
    </row>
    <row r="953" spans="1:6" x14ac:dyDescent="0.25">
      <c r="A953" t="s">
        <v>2194</v>
      </c>
      <c r="B953" t="s">
        <v>423</v>
      </c>
      <c r="C953">
        <v>2.2999999999999998</v>
      </c>
      <c r="D953" t="s">
        <v>2520</v>
      </c>
      <c r="E953" t="s">
        <v>3048</v>
      </c>
      <c r="F953" t="s">
        <v>2193</v>
      </c>
    </row>
    <row r="954" spans="1:6" x14ac:dyDescent="0.25">
      <c r="A954" t="s">
        <v>1535</v>
      </c>
      <c r="B954" t="s">
        <v>423</v>
      </c>
      <c r="C954">
        <v>2.1</v>
      </c>
      <c r="E954" t="s">
        <v>880</v>
      </c>
      <c r="F954" t="s">
        <v>1534</v>
      </c>
    </row>
    <row r="955" spans="1:6" x14ac:dyDescent="0.25">
      <c r="A955" t="s">
        <v>1537</v>
      </c>
      <c r="B955" t="s">
        <v>423</v>
      </c>
      <c r="C955">
        <v>2.1</v>
      </c>
      <c r="E955" t="s">
        <v>880</v>
      </c>
      <c r="F955" t="s">
        <v>1536</v>
      </c>
    </row>
    <row r="956" spans="1:6" x14ac:dyDescent="0.25">
      <c r="A956" t="s">
        <v>1248</v>
      </c>
      <c r="B956" t="s">
        <v>336</v>
      </c>
      <c r="C956">
        <v>2.2999999999999998</v>
      </c>
      <c r="D956" t="s">
        <v>2433</v>
      </c>
      <c r="E956" t="s">
        <v>461</v>
      </c>
      <c r="F956" s="50" t="s">
        <v>1247</v>
      </c>
    </row>
    <row r="957" spans="1:6" x14ac:dyDescent="0.25">
      <c r="A957" t="s">
        <v>422</v>
      </c>
      <c r="B957" t="s">
        <v>423</v>
      </c>
      <c r="C957">
        <v>2.2999999999999998</v>
      </c>
      <c r="E957" t="s">
        <v>339</v>
      </c>
      <c r="F957" t="s">
        <v>421</v>
      </c>
    </row>
    <row r="958" spans="1:6" x14ac:dyDescent="0.25">
      <c r="A958" t="s">
        <v>2196</v>
      </c>
      <c r="B958" s="50" t="s">
        <v>423</v>
      </c>
      <c r="C958">
        <v>2.2999999999999998</v>
      </c>
      <c r="D958" t="s">
        <v>2461</v>
      </c>
      <c r="E958" t="s">
        <v>334</v>
      </c>
      <c r="F958" t="s">
        <v>2195</v>
      </c>
    </row>
    <row r="959" spans="1:6" x14ac:dyDescent="0.25">
      <c r="A959" s="50" t="s">
        <v>707</v>
      </c>
      <c r="B959" t="s">
        <v>336</v>
      </c>
      <c r="C959">
        <v>2.1</v>
      </c>
      <c r="D959" t="s">
        <v>2248</v>
      </c>
      <c r="E959" t="s">
        <v>2240</v>
      </c>
      <c r="F959" t="s">
        <v>706</v>
      </c>
    </row>
    <row r="960" spans="1:6" x14ac:dyDescent="0.25">
      <c r="A960" t="s">
        <v>2992</v>
      </c>
      <c r="B960" t="s">
        <v>2990</v>
      </c>
      <c r="C960">
        <v>2.1</v>
      </c>
      <c r="D960" t="s">
        <v>3007</v>
      </c>
      <c r="E960" t="s">
        <v>2772</v>
      </c>
      <c r="F960" t="s">
        <v>2993</v>
      </c>
    </row>
    <row r="961" spans="1:6" x14ac:dyDescent="0.25">
      <c r="A961" s="50" t="s">
        <v>1539</v>
      </c>
      <c r="B961" t="s">
        <v>423</v>
      </c>
      <c r="C961">
        <v>2.2000000000000002</v>
      </c>
      <c r="E961" t="s">
        <v>2287</v>
      </c>
      <c r="F961" s="50" t="s">
        <v>1538</v>
      </c>
    </row>
    <row r="962" spans="1:6" x14ac:dyDescent="0.25">
      <c r="A962" s="47" t="s">
        <v>2198</v>
      </c>
      <c r="B962" t="s">
        <v>423</v>
      </c>
      <c r="C962">
        <v>2.2999999999999998</v>
      </c>
      <c r="D962" t="s">
        <v>2520</v>
      </c>
      <c r="E962" t="s">
        <v>3048</v>
      </c>
      <c r="F962" t="s">
        <v>2197</v>
      </c>
    </row>
    <row r="963" spans="1:6" x14ac:dyDescent="0.25">
      <c r="A963" s="50" t="s">
        <v>2249</v>
      </c>
      <c r="B963" t="s">
        <v>336</v>
      </c>
      <c r="C963">
        <v>2.1</v>
      </c>
      <c r="E963" t="s">
        <v>100</v>
      </c>
      <c r="F963" t="s">
        <v>708</v>
      </c>
    </row>
    <row r="964" spans="1:6" x14ac:dyDescent="0.25">
      <c r="A964" t="s">
        <v>709</v>
      </c>
      <c r="B964" t="s">
        <v>336</v>
      </c>
      <c r="C964">
        <v>2.2000000000000002</v>
      </c>
      <c r="D964" t="s">
        <v>2535</v>
      </c>
      <c r="E964" t="s">
        <v>2517</v>
      </c>
      <c r="F964" s="50" t="s">
        <v>710</v>
      </c>
    </row>
    <row r="965" spans="1:6" x14ac:dyDescent="0.25">
      <c r="A965" s="50" t="s">
        <v>711</v>
      </c>
      <c r="B965" t="s">
        <v>336</v>
      </c>
      <c r="C965">
        <v>2.1</v>
      </c>
      <c r="E965" t="s">
        <v>100</v>
      </c>
      <c r="F965" t="s">
        <v>712</v>
      </c>
    </row>
    <row r="966" spans="1:6" x14ac:dyDescent="0.25">
      <c r="A966" t="s">
        <v>1250</v>
      </c>
      <c r="B966" t="s">
        <v>336</v>
      </c>
      <c r="C966">
        <v>2.1</v>
      </c>
      <c r="E966" t="s">
        <v>100</v>
      </c>
      <c r="F966" t="s">
        <v>1249</v>
      </c>
    </row>
  </sheetData>
  <autoFilter ref="A1:O966">
    <sortState ref="A2:O966">
      <sortCondition ref="A1"/>
    </sortState>
  </autoFilter>
  <sortState ref="A2:O929">
    <sortCondition ref="A1"/>
  </sortState>
  <dataConsolidate/>
  <dataValidations xWindow="365" yWindow="778" count="11">
    <dataValidation type="list" allowBlank="1" showInputMessage="1" showErrorMessage="1" promptTitle="Reason for exclusion" prompt="If possible, select reason for exclusion from drop down list_x000a__x000a_If reason for exclusion not listed please add to the 'Drop down lists' sheet" sqref="JA1 SW1 ACS1 AMO1 AWK1 BGG1 BQC1 BZY1 CJU1 CTQ1 DDM1 DNI1 DXE1 EHA1 EQW1 FAS1 FKO1 FUK1 GEG1 GOC1 GXY1 HHU1 HRQ1 IBM1 ILI1 IVE1 JFA1 JOW1 JYS1 KIO1 KSK1 LCG1 LMC1 LVY1 MFU1 MPQ1 MZM1 NJI1 NTE1 ODA1 OMW1 OWS1 PGO1 PQK1 QAG1 QKC1 QTY1 RDU1 RNQ1 RXM1 SHI1 SRE1 TBA1 TKW1 TUS1 UEO1 UOK1 UYG1 VIC1 VRY1 WBU1 WLQ1 WVM1 E943:E1048576 E1:E941">
      <formula1>Exclusion_reason</formula1>
    </dataValidation>
    <dataValidation allowBlank="1" showInputMessage="1" showErrorMessage="1" promptTitle="Notes" prompt="Please provide further detail where applicable, e.g. if reason for exclusion 'Non-UK study' please enter country here" sqref="D1 IZ1 SV1 ACR1 AMN1 AWJ1 BGF1 BQB1 BZX1 CJT1 CTP1 DDL1 DNH1 DXD1 EGZ1 EQV1 FAR1 FKN1 FUJ1 GEF1 GOB1 GXX1 HHT1 HRP1 IBL1 ILH1 IVD1 JEZ1 JOV1 JYR1 KIN1 KSJ1 LCF1 LMB1 LVX1 MFT1 MPP1 MZL1 NJH1 NTD1 OCZ1 OMV1 OWR1 PGN1 PQJ1 QAF1 QKB1 QTX1 RDT1 RNP1 RXL1 SHH1 SRD1 TAZ1 TKV1 TUR1 UEN1 UOJ1 UYF1 VIB1 VRX1 WBT1 WLP1 WVL1"/>
    <dataValidation type="list" allowBlank="1" showInputMessage="1" showErrorMessage="1" promptTitle="Category" prompt="Service user, carer or sibling experience of care?_x000a__x000a_Select from drop down list." sqref="WVK1 IY1 SU1 ACQ1 AMM1 AWI1 BGE1 BQA1 BZW1 CJS1 CTO1 DDK1 DNG1 DXC1 EGY1 EQU1 FAQ1 FKM1 FUI1 GEE1 GOA1 GXW1 HHS1 HRO1 IBK1 ILG1 IVC1 JEY1 JOU1 JYQ1 KIM1 KSI1 LCE1 LMA1 LVW1 MFS1 MPO1 MZK1 NJG1 NTC1 OCY1 OMU1 OWQ1 PGM1 PQI1 QAE1 QKA1 QTW1 RDS1 RNO1 RXK1 SHG1 SRC1 TAY1 TKU1 TUQ1 UEM1 UOI1 UYE1 VIA1 VRW1 WBS1 WLO1">
      <formula1>Category</formula1>
    </dataValidation>
    <dataValidation allowBlank="1" showInputMessage="1" showErrorMessage="1" promptTitle="Full reference" prompt="Insert full reference in NCCMH reference style (see first reference in list)" sqref="F1 JB1 SX1 ACT1 AMP1 AWL1 BGH1 BQD1 BZZ1 CJV1 CTR1 DDN1 DNJ1 DXF1 EHB1 EQX1 FAT1 FKP1 FUL1 GEH1 GOD1 GXZ1 HHV1 HRR1 IBN1 ILJ1 IVF1 JFB1 JOX1 JYT1 KIP1 KSL1 LCH1 LMD1 LVZ1 MFV1 MPR1 MZN1 NJJ1 NTF1 ODB1 OMX1 OWT1 PGP1 PQL1 QAH1 QKD1 QTZ1 RDV1 RNR1 RXN1 SHJ1 SRF1 TBB1 TKX1 TUT1 UEP1 UOL1 UYH1 VID1 VRZ1 WBV1 WLR1 WVN1"/>
    <dataValidation allowBlank="1" showInputMessage="1" showErrorMessage="1" promptTitle="Category" prompt="Service user, carer or sibling experience of care?_x000a__x000a_Select from drop down list." sqref="C1"/>
    <dataValidation type="list" allowBlank="1" showInputMessage="1" showErrorMessage="1" promptTitle="RQ addressed" prompt="RQ 2.1: Modifications needed to existing NICE guidance..._x000a_RQ 2.2: Most appropriate methods/instruments for recognition and assessment..._x000a_RQ 2.3: Key components/appropriate structure for comprehensive diagnostic assessment" sqref="C2:C345 C455:C941 C943:C1048576">
      <formula1>RQ</formula1>
    </dataValidation>
    <dataValidation allowBlank="1" showInputMessage="1" showErrorMessage="1" promptTitle="Full reference" prompt="Insert full reference in NCCMH reference style (see NCCMH house style doc)" sqref="F37:F80 F82:F88 F90:F92 F94:F95 F97:F99 F101:F127 F129:F132 F134:F137 F139:F144 F146:F208 F210:F345 F431 F466 F604 F659 F784 F854 F908 F2:F35 F937:F941 F943:F1048576"/>
    <dataValidation allowBlank="1" showInputMessage="1" showErrorMessage="1" promptTitle="Notes" prompt="Please provide further detail where applicable" sqref="D85:D406 D408:D453 D455:D862 D864:D867 D2:D83 D869:D941 D943:D1048576"/>
    <dataValidation allowBlank="1" showInputMessage="1" showErrorMessage="1" promptTitle="Full reference" prompt="Insert full reference in NCCMH reference style (check house style doc)" sqref="F36 F89 F100 F128 F346:F399 F401:F404 F406:F413 F415:F430 F432:F463 F465 F932:F936 F605:F658 F660:F765 F785 F802:F853 F855:F875 F878:F880 F882:F887 F892:F902 F904:F907 F909:F929 F467:F603"/>
    <dataValidation allowBlank="1" showInputMessage="1" showErrorMessage="1" promptTitle="Study ID" prompt="Enter study ID in standard format, e.g. Smith 2015" sqref="A82:A89 A91:A122 A2:A80 A597:A770 A772:A786 A788:A855 A124:A595 A857:A941 A943:A1048576"/>
    <dataValidation type="list" allowBlank="1" showInputMessage="1" showErrorMessage="1" promptTitle="RQ addressed" prompt="RQ 2.1: Case ID tools_x000a_RQ 2.2: MH assessment tools_x000a_RQ 2.3: Risk assessment tools" sqref="C346:C454">
      <formula1>RQ</formula1>
    </dataValidation>
  </dataValidations>
  <pageMargins left="0.7" right="0.7" top="0.75" bottom="0.75" header="0.3" footer="0.3"/>
  <pageSetup paperSize="9" orientation="portrait" horizontalDpi="0" verticalDpi="0" r:id="rId1"/>
  <extLst>
    <ext xmlns:x14="http://schemas.microsoft.com/office/spreadsheetml/2009/9/main" uri="{CCE6A557-97BC-4b89-ADB6-D9C93CAAB3DF}">
      <x14:dataValidations xmlns:xm="http://schemas.microsoft.com/office/excel/2006/main" xWindow="365" yWindow="778" count="1">
        <x14:dataValidation type="list" allowBlank="1" showInputMessage="1" showErrorMessage="1">
          <x14:formula1>
            <xm:f>'Drop down lists'!$A$2:$A$13</xm:f>
          </x14:formula1>
          <xm:sqref>B1:B1048576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
  <sheetViews>
    <sheetView workbookViewId="0">
      <selection activeCell="D15" sqref="D15"/>
    </sheetView>
  </sheetViews>
  <sheetFormatPr defaultRowHeight="15" x14ac:dyDescent="0.25"/>
  <cols>
    <col min="1" max="1" width="21.140625" customWidth="1"/>
    <col min="3" max="3" width="21.42578125" customWidth="1"/>
    <col min="4" max="4" width="88.7109375" customWidth="1"/>
    <col min="5" max="5" width="80.7109375" style="49" customWidth="1"/>
  </cols>
  <sheetData>
    <row r="1" spans="1:14" s="19" customFormat="1" ht="16.5" x14ac:dyDescent="0.3">
      <c r="A1" s="17" t="s">
        <v>9</v>
      </c>
      <c r="B1" s="17" t="s">
        <v>4</v>
      </c>
      <c r="C1" s="18" t="s">
        <v>10</v>
      </c>
      <c r="D1" s="17" t="s">
        <v>24</v>
      </c>
      <c r="E1" s="56" t="s">
        <v>12</v>
      </c>
      <c r="F1" s="18" t="s">
        <v>13</v>
      </c>
      <c r="G1" s="18" t="s">
        <v>14</v>
      </c>
      <c r="H1" s="18" t="s">
        <v>15</v>
      </c>
      <c r="I1" s="18" t="s">
        <v>16</v>
      </c>
      <c r="J1" s="18" t="s">
        <v>17</v>
      </c>
      <c r="K1" s="18" t="s">
        <v>18</v>
      </c>
      <c r="L1" s="18" t="s">
        <v>19</v>
      </c>
      <c r="M1" s="18" t="s">
        <v>20</v>
      </c>
      <c r="N1" s="18" t="s">
        <v>21</v>
      </c>
    </row>
  </sheetData>
  <sortState ref="A2:N28">
    <sortCondition ref="A1"/>
  </sortState>
  <dataValidations count="9">
    <dataValidation allowBlank="1" showInputMessage="1" showErrorMessage="1" promptTitle="Category" prompt="Service user, carer or sibling experience of care?_x000a__x000a_Select from drop down list." sqref="B1"/>
    <dataValidation allowBlank="1" showInputMessage="1" showErrorMessage="1" promptTitle="Full reference" prompt="Insert full reference in NCCMH reference style (see first reference in list)" sqref="E1 JA1 SW1 ACS1 AMO1 AWK1 BGG1 BQC1 BZY1 CJU1 CTQ1 DDM1 DNI1 DXE1 EHA1 EQW1 FAS1 FKO1 FUK1 GEG1 GOC1 GXY1 HHU1 HRQ1 IBM1 ILI1 IVE1 JFA1 JOW1 JYS1 KIO1 KSK1 LCG1 LMC1 LVY1 MFU1 MPQ1 MZM1 NJI1 NTE1 ODA1 OMW1 OWS1 PGO1 PQK1 QAG1 QKC1 QTY1 RDU1 RNQ1 RXM1 SHI1 SRE1 TBA1 TKW1 TUS1 UEO1 UOK1 UYG1 VIC1 VRY1 WBU1 WLQ1 WVM1"/>
    <dataValidation type="list" allowBlank="1" showInputMessage="1" showErrorMessage="1" promptTitle="Category" prompt="Service user, carer or sibling experience of care?_x000a__x000a_Select from drop down list." sqref="WVJ1 IX1 ST1 ACP1 AML1 AWH1 BGD1 BPZ1 BZV1 CJR1 CTN1 DDJ1 DNF1 DXB1 EGX1 EQT1 FAP1 FKL1 FUH1 GED1 GNZ1 GXV1 HHR1 HRN1 IBJ1 ILF1 IVB1 JEX1 JOT1 JYP1 KIL1 KSH1 LCD1 LLZ1 LVV1 MFR1 MPN1 MZJ1 NJF1 NTB1 OCX1 OMT1 OWP1 PGL1 PQH1 QAD1 QJZ1 QTV1 RDR1 RNN1 RXJ1 SHF1 SRB1 TAX1 TKT1 TUP1 UEL1 UOH1 UYD1 VHZ1 VRV1 WBR1 WLN1">
      <formula1>Category</formula1>
    </dataValidation>
    <dataValidation allowBlank="1" showInputMessage="1" showErrorMessage="1" promptTitle="Notes" prompt="Please provide further detail where applicable, e.g. if reason for exclusion 'Non-UK study' please enter country here" sqref="C1 IY1 SU1 ACQ1 AMM1 AWI1 BGE1 BQA1 BZW1 CJS1 CTO1 DDK1 DNG1 DXC1 EGY1 EQU1 FAQ1 FKM1 FUI1 GEE1 GOA1 GXW1 HHS1 HRO1 IBK1 ILG1 IVC1 JEY1 JOU1 JYQ1 KIM1 KSI1 LCE1 LMA1 LVW1 MFS1 MPO1 MZK1 NJG1 NTC1 OCY1 OMU1 OWQ1 PGM1 PQI1 QAE1 QKA1 QTW1 RDS1 RNO1 RXK1 SHG1 SRC1 TAY1 TKU1 TUQ1 UEM1 UOI1 UYE1 VIA1 VRW1 WBS1 WLO1 WVK1"/>
    <dataValidation type="list" allowBlank="1" showInputMessage="1" showErrorMessage="1" promptTitle="Reason for exclusion" prompt="If possible, select reason for exclusion from drop down list_x000a__x000a_If reason for exclusion not listed please add to the 'Drop down lists' sheet" sqref="WVL1 IZ1 SV1 ACR1 AMN1 AWJ1 BGF1 BQB1 BZX1 CJT1 CTP1 DDL1 DNH1 DXD1 EGZ1 EQV1 FAR1 FKN1 FUJ1 GEF1 GOB1 GXX1 HHT1 HRP1 IBL1 ILH1 IVD1 JEZ1 JOV1 JYR1 KIN1 KSJ1 LCF1 LMB1 LVX1 MFT1 MPP1 MZL1 NJH1 NTD1 OCZ1 OMV1 OWR1 PGN1 PQJ1 QAF1 QKB1 QTX1 RDT1 RNP1 RXL1 SHH1 SRD1 TAZ1 TKV1 TUR1 UEN1 UOJ1 UYF1 VIB1 VRX1 WBT1 WLP1">
      <formula1>Exclusion_reason</formula1>
    </dataValidation>
    <dataValidation allowBlank="1" showInputMessage="1" showErrorMessage="1" promptTitle="Reason for exclusion" prompt="If possible, select reason for exclusion from drop down list_x000a__x000a_If reason for exclusion not listed please add to the 'Drop down lists' sheet" sqref="D1"/>
    <dataValidation type="list" allowBlank="1" showInputMessage="1" showErrorMessage="1" promptTitle="RQ addressed" prompt="RQ 2.1: Modifications needed to existing NICE guidance..._x000a_RQ 2.2: Most appropriate methods/instruments for recognition and assessment..._x000a_RQ 2.3: Key components/appropriate structure for comprehensive diagnostic assessment" sqref="B2:B1048576">
      <formula1>RQ</formula1>
    </dataValidation>
    <dataValidation allowBlank="1" showInputMessage="1" showErrorMessage="1" promptTitle="Status" prompt="Please enter details of steps taken to obtain paper, e.g. Requested from British Library_x000a_Awaiting inter-library loan_x000a__x000a_If paper still cannot be obtained after a number of attempts then it should be added to the excluded studies sheet" sqref="D2:D1048576"/>
    <dataValidation allowBlank="1" showInputMessage="1" showErrorMessage="1" promptTitle="Study ID" prompt="Enter study ID in standard format, e.g. Smith 2015" sqref="A2:A1048576"/>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1"/>
  <sheetViews>
    <sheetView workbookViewId="0">
      <selection activeCell="K20" sqref="K20"/>
    </sheetView>
  </sheetViews>
  <sheetFormatPr defaultRowHeight="15" x14ac:dyDescent="0.25"/>
  <cols>
    <col min="1" max="1" width="18.7109375" customWidth="1"/>
    <col min="5" max="5" width="31.140625" customWidth="1"/>
    <col min="6" max="6" width="51.140625" customWidth="1"/>
    <col min="7" max="7" width="32" customWidth="1"/>
    <col min="11" max="11" width="31.5703125" customWidth="1"/>
  </cols>
  <sheetData>
    <row r="1" spans="1:13" x14ac:dyDescent="0.25">
      <c r="A1" t="s">
        <v>326</v>
      </c>
      <c r="B1" t="s">
        <v>4</v>
      </c>
      <c r="C1" t="s">
        <v>52</v>
      </c>
      <c r="D1" t="s">
        <v>26</v>
      </c>
      <c r="E1" t="s">
        <v>57</v>
      </c>
      <c r="F1" t="s">
        <v>28</v>
      </c>
      <c r="G1" t="s">
        <v>31</v>
      </c>
      <c r="H1" t="s">
        <v>3</v>
      </c>
      <c r="I1" t="s">
        <v>60</v>
      </c>
      <c r="J1" t="s">
        <v>64</v>
      </c>
      <c r="K1" t="s">
        <v>22</v>
      </c>
      <c r="L1" t="s">
        <v>139</v>
      </c>
      <c r="M1" t="s">
        <v>2456</v>
      </c>
    </row>
    <row r="2" spans="1:13" ht="15.75" x14ac:dyDescent="0.25">
      <c r="A2" t="s">
        <v>327</v>
      </c>
      <c r="B2">
        <v>2.1</v>
      </c>
      <c r="C2" t="s">
        <v>53</v>
      </c>
      <c r="D2" s="39" t="s">
        <v>105</v>
      </c>
      <c r="E2" s="39" t="s">
        <v>142</v>
      </c>
      <c r="F2" s="41" t="s">
        <v>261</v>
      </c>
      <c r="G2" t="s">
        <v>2602</v>
      </c>
      <c r="H2" t="s">
        <v>103</v>
      </c>
      <c r="I2" t="s">
        <v>61</v>
      </c>
      <c r="J2" t="s">
        <v>65</v>
      </c>
      <c r="K2" t="s">
        <v>100</v>
      </c>
      <c r="L2" t="s">
        <v>61</v>
      </c>
      <c r="M2" t="s">
        <v>2623</v>
      </c>
    </row>
    <row r="3" spans="1:13" ht="15.75" x14ac:dyDescent="0.25">
      <c r="A3" t="s">
        <v>336</v>
      </c>
      <c r="B3">
        <v>2.2000000000000002</v>
      </c>
      <c r="C3" t="s">
        <v>54</v>
      </c>
      <c r="D3" s="39" t="s">
        <v>106</v>
      </c>
      <c r="E3" t="s">
        <v>182</v>
      </c>
      <c r="F3" s="41" t="s">
        <v>167</v>
      </c>
      <c r="G3" t="s">
        <v>2281</v>
      </c>
      <c r="H3" t="s">
        <v>32</v>
      </c>
      <c r="I3" t="s">
        <v>62</v>
      </c>
      <c r="J3" t="s">
        <v>66</v>
      </c>
      <c r="K3" t="s">
        <v>333</v>
      </c>
      <c r="L3" t="s">
        <v>62</v>
      </c>
      <c r="M3" t="s">
        <v>2624</v>
      </c>
    </row>
    <row r="4" spans="1:13" ht="15.75" x14ac:dyDescent="0.25">
      <c r="A4" t="s">
        <v>423</v>
      </c>
      <c r="B4">
        <v>2.2999999999999998</v>
      </c>
      <c r="C4" t="s">
        <v>55</v>
      </c>
      <c r="D4" s="39" t="s">
        <v>107</v>
      </c>
      <c r="E4" t="s">
        <v>188</v>
      </c>
      <c r="F4" s="42" t="s">
        <v>168</v>
      </c>
      <c r="G4" t="s">
        <v>2247</v>
      </c>
      <c r="H4" t="s">
        <v>33</v>
      </c>
      <c r="I4" t="s">
        <v>63</v>
      </c>
      <c r="J4" t="s">
        <v>67</v>
      </c>
      <c r="K4" t="s">
        <v>1021</v>
      </c>
      <c r="M4" t="s">
        <v>2642</v>
      </c>
    </row>
    <row r="5" spans="1:13" ht="15.75" x14ac:dyDescent="0.25">
      <c r="A5" t="s">
        <v>328</v>
      </c>
      <c r="C5" t="s">
        <v>56</v>
      </c>
      <c r="D5" s="39" t="s">
        <v>108</v>
      </c>
      <c r="E5" t="s">
        <v>2819</v>
      </c>
      <c r="F5" s="41" t="s">
        <v>263</v>
      </c>
      <c r="G5" t="s">
        <v>2241</v>
      </c>
      <c r="H5" t="s">
        <v>34</v>
      </c>
      <c r="K5" t="s">
        <v>339</v>
      </c>
      <c r="M5" t="s">
        <v>2634</v>
      </c>
    </row>
    <row r="6" spans="1:13" ht="15.75" x14ac:dyDescent="0.25">
      <c r="A6" t="s">
        <v>329</v>
      </c>
      <c r="D6" s="39" t="s">
        <v>109</v>
      </c>
      <c r="E6" s="39" t="s">
        <v>143</v>
      </c>
      <c r="F6" s="41" t="s">
        <v>264</v>
      </c>
      <c r="G6" s="41" t="s">
        <v>314</v>
      </c>
      <c r="H6" t="s">
        <v>35</v>
      </c>
      <c r="K6" t="s">
        <v>334</v>
      </c>
      <c r="M6" t="s">
        <v>2613</v>
      </c>
    </row>
    <row r="7" spans="1:13" ht="15.75" x14ac:dyDescent="0.25">
      <c r="A7" t="s">
        <v>330</v>
      </c>
      <c r="D7" s="39" t="s">
        <v>110</v>
      </c>
      <c r="E7" s="39" t="s">
        <v>2378</v>
      </c>
      <c r="F7" s="41" t="s">
        <v>2251</v>
      </c>
      <c r="G7" s="41" t="s">
        <v>2282</v>
      </c>
      <c r="H7" t="s">
        <v>104</v>
      </c>
      <c r="K7" t="s">
        <v>474</v>
      </c>
      <c r="M7" t="s">
        <v>2596</v>
      </c>
    </row>
    <row r="8" spans="1:13" ht="15.75" x14ac:dyDescent="0.25">
      <c r="A8" t="s">
        <v>2976</v>
      </c>
      <c r="D8" s="39" t="s">
        <v>111</v>
      </c>
      <c r="E8" s="39" t="s">
        <v>2504</v>
      </c>
      <c r="F8" s="41" t="s">
        <v>2263</v>
      </c>
      <c r="G8" s="41" t="s">
        <v>315</v>
      </c>
      <c r="H8" t="s">
        <v>2369</v>
      </c>
      <c r="K8" t="s">
        <v>569</v>
      </c>
      <c r="M8" t="s">
        <v>2579</v>
      </c>
    </row>
    <row r="9" spans="1:13" ht="15.75" x14ac:dyDescent="0.25">
      <c r="A9" t="s">
        <v>2982</v>
      </c>
      <c r="D9" s="39" t="s">
        <v>112</v>
      </c>
      <c r="E9" s="39" t="s">
        <v>144</v>
      </c>
      <c r="F9" s="41" t="s">
        <v>265</v>
      </c>
      <c r="G9" s="42" t="s">
        <v>316</v>
      </c>
      <c r="H9" t="s">
        <v>2</v>
      </c>
      <c r="K9" t="s">
        <v>2772</v>
      </c>
      <c r="M9" t="s">
        <v>2936</v>
      </c>
    </row>
    <row r="10" spans="1:13" ht="15.75" x14ac:dyDescent="0.25">
      <c r="A10" t="s">
        <v>331</v>
      </c>
      <c r="D10" s="39" t="s">
        <v>113</v>
      </c>
      <c r="E10" s="39" t="s">
        <v>145</v>
      </c>
      <c r="F10" s="41" t="s">
        <v>293</v>
      </c>
      <c r="G10" s="41" t="s">
        <v>317</v>
      </c>
      <c r="K10" t="s">
        <v>340</v>
      </c>
      <c r="M10" t="s">
        <v>2934</v>
      </c>
    </row>
    <row r="11" spans="1:13" ht="15.75" x14ac:dyDescent="0.25">
      <c r="A11" t="s">
        <v>2441</v>
      </c>
      <c r="D11" s="39" t="s">
        <v>114</v>
      </c>
      <c r="E11" s="39" t="s">
        <v>146</v>
      </c>
      <c r="F11" s="41" t="s">
        <v>2288</v>
      </c>
      <c r="G11" s="41" t="s">
        <v>2622</v>
      </c>
      <c r="K11" t="s">
        <v>1187</v>
      </c>
      <c r="M11" t="s">
        <v>2565</v>
      </c>
    </row>
    <row r="12" spans="1:13" ht="15.75" x14ac:dyDescent="0.25">
      <c r="A12" t="s">
        <v>2990</v>
      </c>
      <c r="D12" s="39" t="s">
        <v>115</v>
      </c>
      <c r="E12" s="39" t="s">
        <v>2379</v>
      </c>
      <c r="F12" s="41" t="s">
        <v>2262</v>
      </c>
      <c r="G12" s="41" t="s">
        <v>2786</v>
      </c>
      <c r="K12" t="s">
        <v>380</v>
      </c>
    </row>
    <row r="13" spans="1:13" ht="15.75" x14ac:dyDescent="0.25">
      <c r="A13" t="s">
        <v>3040</v>
      </c>
      <c r="D13" s="39" t="s">
        <v>116</v>
      </c>
      <c r="E13" s="39" t="s">
        <v>147</v>
      </c>
      <c r="F13" s="41" t="s">
        <v>266</v>
      </c>
      <c r="G13" s="41" t="s">
        <v>2944</v>
      </c>
      <c r="K13" t="s">
        <v>2985</v>
      </c>
    </row>
    <row r="14" spans="1:13" ht="15.75" x14ac:dyDescent="0.25">
      <c r="D14" s="39" t="s">
        <v>117</v>
      </c>
      <c r="E14" s="39" t="s">
        <v>148</v>
      </c>
      <c r="F14" s="41" t="s">
        <v>170</v>
      </c>
      <c r="G14" s="41"/>
      <c r="K14" t="s">
        <v>461</v>
      </c>
    </row>
    <row r="15" spans="1:13" ht="15.75" x14ac:dyDescent="0.25">
      <c r="D15" s="39" t="s">
        <v>118</v>
      </c>
      <c r="E15" s="39" t="s">
        <v>2380</v>
      </c>
      <c r="F15" s="41" t="s">
        <v>2470</v>
      </c>
      <c r="G15" s="41"/>
      <c r="K15" t="s">
        <v>1400</v>
      </c>
    </row>
    <row r="16" spans="1:13" ht="15.75" x14ac:dyDescent="0.25">
      <c r="D16" s="39" t="s">
        <v>119</v>
      </c>
      <c r="E16" s="39" t="s">
        <v>2225</v>
      </c>
      <c r="F16" s="41" t="s">
        <v>169</v>
      </c>
      <c r="G16" s="41"/>
      <c r="K16" t="s">
        <v>2368</v>
      </c>
    </row>
    <row r="17" spans="4:11" ht="15.75" x14ac:dyDescent="0.25">
      <c r="D17" s="39" t="s">
        <v>120</v>
      </c>
      <c r="E17" s="39" t="s">
        <v>2389</v>
      </c>
      <c r="F17" s="41" t="s">
        <v>267</v>
      </c>
      <c r="G17" s="41"/>
      <c r="K17" t="s">
        <v>855</v>
      </c>
    </row>
    <row r="18" spans="4:11" ht="15.75" x14ac:dyDescent="0.25">
      <c r="D18" s="39" t="s">
        <v>121</v>
      </c>
      <c r="E18" s="39" t="s">
        <v>2385</v>
      </c>
      <c r="F18" s="41" t="s">
        <v>171</v>
      </c>
      <c r="G18" s="41"/>
      <c r="K18" t="s">
        <v>986</v>
      </c>
    </row>
    <row r="19" spans="4:11" ht="15.75" x14ac:dyDescent="0.25">
      <c r="D19" s="39" t="s">
        <v>122</v>
      </c>
      <c r="E19" s="39" t="s">
        <v>149</v>
      </c>
      <c r="F19" s="41" t="s">
        <v>2333</v>
      </c>
      <c r="G19" s="41"/>
      <c r="K19" t="s">
        <v>2240</v>
      </c>
    </row>
    <row r="20" spans="4:11" ht="15.75" x14ac:dyDescent="0.25">
      <c r="D20" s="39" t="s">
        <v>123</v>
      </c>
      <c r="E20" s="39" t="s">
        <v>150</v>
      </c>
      <c r="F20" s="41" t="s">
        <v>172</v>
      </c>
      <c r="G20" s="41"/>
      <c r="K20" t="s">
        <v>3048</v>
      </c>
    </row>
    <row r="21" spans="4:11" ht="15.75" x14ac:dyDescent="0.25">
      <c r="D21" s="39" t="s">
        <v>124</v>
      </c>
      <c r="E21" s="39" t="s">
        <v>151</v>
      </c>
      <c r="F21" s="41" t="s">
        <v>268</v>
      </c>
      <c r="G21" s="41"/>
      <c r="K21" t="s">
        <v>2777</v>
      </c>
    </row>
    <row r="22" spans="4:11" ht="15.75" x14ac:dyDescent="0.25">
      <c r="D22" s="39" t="s">
        <v>125</v>
      </c>
      <c r="E22" s="39" t="s">
        <v>152</v>
      </c>
      <c r="F22" s="41" t="s">
        <v>269</v>
      </c>
      <c r="G22" s="41"/>
      <c r="K22" t="s">
        <v>2538</v>
      </c>
    </row>
    <row r="23" spans="4:11" ht="15.75" x14ac:dyDescent="0.25">
      <c r="D23" s="39" t="s">
        <v>126</v>
      </c>
      <c r="E23" s="39" t="s">
        <v>153</v>
      </c>
      <c r="F23" s="41" t="s">
        <v>2469</v>
      </c>
      <c r="G23" s="41"/>
      <c r="K23" t="s">
        <v>2287</v>
      </c>
    </row>
    <row r="24" spans="4:11" ht="15.75" x14ac:dyDescent="0.25">
      <c r="D24" s="39" t="s">
        <v>127</v>
      </c>
      <c r="E24" s="39" t="s">
        <v>154</v>
      </c>
      <c r="F24" s="41" t="s">
        <v>174</v>
      </c>
      <c r="G24" s="41"/>
      <c r="K24" t="s">
        <v>101</v>
      </c>
    </row>
    <row r="25" spans="4:11" ht="15.75" x14ac:dyDescent="0.25">
      <c r="D25" s="39" t="s">
        <v>128</v>
      </c>
      <c r="E25" s="39" t="s">
        <v>2609</v>
      </c>
      <c r="F25" s="41" t="s">
        <v>271</v>
      </c>
      <c r="G25" s="41"/>
      <c r="K25" t="s">
        <v>102</v>
      </c>
    </row>
    <row r="26" spans="4:11" ht="15.75" x14ac:dyDescent="0.25">
      <c r="D26" s="39" t="s">
        <v>129</v>
      </c>
      <c r="E26" s="39" t="s">
        <v>2374</v>
      </c>
      <c r="F26" s="41" t="s">
        <v>175</v>
      </c>
      <c r="G26" s="41"/>
      <c r="K26" t="s">
        <v>2254</v>
      </c>
    </row>
    <row r="27" spans="4:11" ht="15.75" x14ac:dyDescent="0.25">
      <c r="D27" s="39" t="s">
        <v>130</v>
      </c>
      <c r="E27" s="39" t="s">
        <v>2373</v>
      </c>
      <c r="F27" s="41" t="s">
        <v>272</v>
      </c>
      <c r="G27" s="41"/>
      <c r="K27" t="s">
        <v>2779</v>
      </c>
    </row>
    <row r="28" spans="4:11" ht="15.75" x14ac:dyDescent="0.25">
      <c r="D28" s="39" t="s">
        <v>131</v>
      </c>
      <c r="E28" s="39" t="s">
        <v>2376</v>
      </c>
      <c r="F28" s="41" t="s">
        <v>270</v>
      </c>
      <c r="G28" s="41"/>
      <c r="K28" t="s">
        <v>2517</v>
      </c>
    </row>
    <row r="29" spans="4:11" ht="15.75" x14ac:dyDescent="0.25">
      <c r="D29" s="39" t="s">
        <v>132</v>
      </c>
      <c r="E29" s="39" t="s">
        <v>2375</v>
      </c>
      <c r="F29" s="41" t="s">
        <v>173</v>
      </c>
      <c r="G29" s="41"/>
      <c r="K29" t="s">
        <v>880</v>
      </c>
    </row>
    <row r="30" spans="4:11" ht="15.75" x14ac:dyDescent="0.25">
      <c r="D30" s="39" t="s">
        <v>133</v>
      </c>
      <c r="E30" s="39" t="s">
        <v>155</v>
      </c>
      <c r="F30" s="41" t="s">
        <v>2483</v>
      </c>
      <c r="G30" s="41"/>
      <c r="K30" t="s">
        <v>1111</v>
      </c>
    </row>
    <row r="31" spans="4:11" ht="15.75" x14ac:dyDescent="0.25">
      <c r="D31" s="39" t="s">
        <v>134</v>
      </c>
      <c r="E31" s="39" t="s">
        <v>156</v>
      </c>
      <c r="F31" s="41" t="s">
        <v>2498</v>
      </c>
      <c r="G31" s="41"/>
      <c r="K31" t="s">
        <v>757</v>
      </c>
    </row>
    <row r="32" spans="4:11" ht="15.75" x14ac:dyDescent="0.25">
      <c r="D32" s="39" t="s">
        <v>135</v>
      </c>
      <c r="E32" s="39" t="s">
        <v>157</v>
      </c>
      <c r="F32" s="41" t="s">
        <v>2480</v>
      </c>
      <c r="G32" s="41"/>
      <c r="K32" t="s">
        <v>23</v>
      </c>
    </row>
    <row r="33" spans="4:7" ht="15.75" x14ac:dyDescent="0.25">
      <c r="D33" s="39" t="s">
        <v>136</v>
      </c>
      <c r="E33" s="39" t="s">
        <v>158</v>
      </c>
      <c r="F33" s="41" t="s">
        <v>176</v>
      </c>
      <c r="G33" s="41"/>
    </row>
    <row r="34" spans="4:7" ht="15.75" x14ac:dyDescent="0.25">
      <c r="D34" s="39" t="s">
        <v>137</v>
      </c>
      <c r="E34" s="39" t="s">
        <v>159</v>
      </c>
      <c r="F34" s="41" t="s">
        <v>177</v>
      </c>
      <c r="G34" s="41"/>
    </row>
    <row r="35" spans="4:7" ht="15.75" x14ac:dyDescent="0.25">
      <c r="D35" s="39" t="s">
        <v>138</v>
      </c>
      <c r="E35" s="39" t="s">
        <v>160</v>
      </c>
      <c r="F35" s="41" t="s">
        <v>294</v>
      </c>
      <c r="G35" s="41"/>
    </row>
    <row r="36" spans="4:7" ht="15.75" x14ac:dyDescent="0.25">
      <c r="E36" s="39" t="s">
        <v>161</v>
      </c>
      <c r="F36" s="41" t="s">
        <v>2495</v>
      </c>
      <c r="G36" s="41"/>
    </row>
    <row r="37" spans="4:7" ht="15.75" x14ac:dyDescent="0.25">
      <c r="E37" s="39" t="s">
        <v>162</v>
      </c>
      <c r="F37" s="41" t="s">
        <v>273</v>
      </c>
      <c r="G37" s="41"/>
    </row>
    <row r="38" spans="4:7" ht="15.75" x14ac:dyDescent="0.25">
      <c r="E38" s="39" t="s">
        <v>2805</v>
      </c>
      <c r="F38" s="41" t="s">
        <v>274</v>
      </c>
      <c r="G38" s="41"/>
    </row>
    <row r="39" spans="4:7" ht="15.75" x14ac:dyDescent="0.25">
      <c r="E39" s="39" t="s">
        <v>163</v>
      </c>
      <c r="F39" s="41" t="s">
        <v>2320</v>
      </c>
      <c r="G39" s="41"/>
    </row>
    <row r="40" spans="4:7" ht="15.75" x14ac:dyDescent="0.25">
      <c r="E40" s="39" t="s">
        <v>164</v>
      </c>
      <c r="F40" s="41" t="s">
        <v>178</v>
      </c>
      <c r="G40" s="41"/>
    </row>
    <row r="41" spans="4:7" ht="15.75" x14ac:dyDescent="0.25">
      <c r="E41" s="39" t="s">
        <v>165</v>
      </c>
      <c r="F41" s="41" t="s">
        <v>2350</v>
      </c>
      <c r="G41" s="41"/>
    </row>
    <row r="42" spans="4:7" ht="15.75" x14ac:dyDescent="0.25">
      <c r="E42" s="39" t="s">
        <v>166</v>
      </c>
      <c r="F42" s="41" t="s">
        <v>179</v>
      </c>
      <c r="G42" s="41"/>
    </row>
    <row r="43" spans="4:7" ht="15.75" x14ac:dyDescent="0.25">
      <c r="E43" s="39" t="s">
        <v>2371</v>
      </c>
      <c r="F43" s="41" t="s">
        <v>180</v>
      </c>
      <c r="G43" s="41"/>
    </row>
    <row r="44" spans="4:7" ht="15.75" x14ac:dyDescent="0.25">
      <c r="E44" s="39" t="s">
        <v>2372</v>
      </c>
      <c r="F44" s="41" t="s">
        <v>2491</v>
      </c>
      <c r="G44" s="41"/>
    </row>
    <row r="45" spans="4:7" ht="15.75" x14ac:dyDescent="0.25">
      <c r="E45" s="39" t="s">
        <v>2224</v>
      </c>
      <c r="F45" s="41" t="s">
        <v>2479</v>
      </c>
      <c r="G45" s="41"/>
    </row>
    <row r="46" spans="4:7" ht="15.75" x14ac:dyDescent="0.25">
      <c r="E46" s="39" t="s">
        <v>2228</v>
      </c>
      <c r="F46" s="41" t="s">
        <v>295</v>
      </c>
      <c r="G46" s="41"/>
    </row>
    <row r="47" spans="4:7" ht="15.75" x14ac:dyDescent="0.25">
      <c r="E47" s="39"/>
      <c r="F47" s="41" t="s">
        <v>181</v>
      </c>
      <c r="G47" s="41"/>
    </row>
    <row r="48" spans="4:7" ht="15.75" x14ac:dyDescent="0.25">
      <c r="E48" s="39"/>
      <c r="F48" s="41" t="s">
        <v>2345</v>
      </c>
      <c r="G48" s="41"/>
    </row>
    <row r="49" spans="5:7" ht="15.75" x14ac:dyDescent="0.25">
      <c r="E49" s="39"/>
      <c r="F49" s="41" t="s">
        <v>2497</v>
      </c>
      <c r="G49" s="41"/>
    </row>
    <row r="50" spans="5:7" ht="15.75" x14ac:dyDescent="0.25">
      <c r="E50" s="39"/>
      <c r="F50" s="41" t="s">
        <v>183</v>
      </c>
      <c r="G50" s="41"/>
    </row>
    <row r="51" spans="5:7" x14ac:dyDescent="0.25">
      <c r="F51" s="41" t="s">
        <v>2280</v>
      </c>
      <c r="G51" s="41"/>
    </row>
    <row r="52" spans="5:7" ht="15.75" x14ac:dyDescent="0.25">
      <c r="F52" s="41" t="s">
        <v>275</v>
      </c>
      <c r="G52" s="39"/>
    </row>
    <row r="53" spans="5:7" x14ac:dyDescent="0.25">
      <c r="F53" s="41" t="s">
        <v>184</v>
      </c>
      <c r="G53" s="41"/>
    </row>
    <row r="54" spans="5:7" x14ac:dyDescent="0.25">
      <c r="F54" s="41" t="s">
        <v>2268</v>
      </c>
      <c r="G54" s="41"/>
    </row>
    <row r="55" spans="5:7" x14ac:dyDescent="0.25">
      <c r="F55" s="41" t="s">
        <v>2269</v>
      </c>
      <c r="G55" s="41"/>
    </row>
    <row r="56" spans="5:7" x14ac:dyDescent="0.25">
      <c r="F56" s="41" t="s">
        <v>185</v>
      </c>
      <c r="G56" s="41"/>
    </row>
    <row r="57" spans="5:7" x14ac:dyDescent="0.25">
      <c r="F57" s="41" t="s">
        <v>276</v>
      </c>
      <c r="G57" s="41"/>
    </row>
    <row r="58" spans="5:7" x14ac:dyDescent="0.25">
      <c r="F58" s="41" t="s">
        <v>186</v>
      </c>
      <c r="G58" s="41"/>
    </row>
    <row r="59" spans="5:7" x14ac:dyDescent="0.25">
      <c r="F59" s="41" t="s">
        <v>2351</v>
      </c>
      <c r="G59" s="41"/>
    </row>
    <row r="60" spans="5:7" x14ac:dyDescent="0.25">
      <c r="F60" s="41" t="s">
        <v>277</v>
      </c>
      <c r="G60" s="41"/>
    </row>
    <row r="61" spans="5:7" x14ac:dyDescent="0.25">
      <c r="F61" s="41" t="s">
        <v>278</v>
      </c>
      <c r="G61" s="41"/>
    </row>
    <row r="62" spans="5:7" x14ac:dyDescent="0.25">
      <c r="F62" s="41" t="s">
        <v>2347</v>
      </c>
      <c r="G62" s="41"/>
    </row>
    <row r="63" spans="5:7" x14ac:dyDescent="0.25">
      <c r="F63" s="41" t="s">
        <v>187</v>
      </c>
      <c r="G63" s="41"/>
    </row>
    <row r="64" spans="5:7" x14ac:dyDescent="0.25">
      <c r="F64" s="41" t="s">
        <v>190</v>
      </c>
      <c r="G64" s="41"/>
    </row>
    <row r="65" spans="6:7" x14ac:dyDescent="0.25">
      <c r="F65" s="41" t="s">
        <v>189</v>
      </c>
      <c r="G65" s="41"/>
    </row>
    <row r="66" spans="6:7" x14ac:dyDescent="0.25">
      <c r="F66" s="41" t="s">
        <v>192</v>
      </c>
      <c r="G66" s="41"/>
    </row>
    <row r="67" spans="6:7" ht="15.75" x14ac:dyDescent="0.25">
      <c r="F67" s="39" t="s">
        <v>191</v>
      </c>
      <c r="G67" s="41"/>
    </row>
    <row r="68" spans="6:7" ht="15.75" x14ac:dyDescent="0.25">
      <c r="F68" s="39" t="s">
        <v>2869</v>
      </c>
      <c r="G68" s="41"/>
    </row>
    <row r="69" spans="6:7" ht="15.75" x14ac:dyDescent="0.25">
      <c r="F69" s="39" t="s">
        <v>2868</v>
      </c>
      <c r="G69" s="41"/>
    </row>
    <row r="70" spans="6:7" x14ac:dyDescent="0.25">
      <c r="F70" s="41" t="s">
        <v>194</v>
      </c>
      <c r="G70" s="41"/>
    </row>
    <row r="71" spans="6:7" x14ac:dyDescent="0.25">
      <c r="F71" s="41" t="s">
        <v>195</v>
      </c>
      <c r="G71" s="41"/>
    </row>
    <row r="72" spans="6:7" x14ac:dyDescent="0.25">
      <c r="F72" s="41" t="s">
        <v>196</v>
      </c>
      <c r="G72" s="41"/>
    </row>
    <row r="73" spans="6:7" x14ac:dyDescent="0.25">
      <c r="F73" s="41" t="s">
        <v>2252</v>
      </c>
      <c r="G73" s="41"/>
    </row>
    <row r="74" spans="6:7" x14ac:dyDescent="0.25">
      <c r="F74" s="41" t="s">
        <v>2344</v>
      </c>
      <c r="G74" s="41"/>
    </row>
    <row r="75" spans="6:7" x14ac:dyDescent="0.25">
      <c r="F75" s="41" t="s">
        <v>279</v>
      </c>
      <c r="G75" s="41"/>
    </row>
    <row r="76" spans="6:7" x14ac:dyDescent="0.25">
      <c r="F76" s="41" t="s">
        <v>280</v>
      </c>
      <c r="G76" s="41"/>
    </row>
    <row r="77" spans="6:7" x14ac:dyDescent="0.25">
      <c r="F77" s="41" t="s">
        <v>281</v>
      </c>
      <c r="G77" s="41"/>
    </row>
    <row r="78" spans="6:7" x14ac:dyDescent="0.25">
      <c r="F78" s="41" t="s">
        <v>2291</v>
      </c>
      <c r="G78" s="41"/>
    </row>
    <row r="79" spans="6:7" x14ac:dyDescent="0.25">
      <c r="F79" s="41" t="s">
        <v>197</v>
      </c>
      <c r="G79" s="41"/>
    </row>
    <row r="80" spans="6:7" x14ac:dyDescent="0.25">
      <c r="F80" s="41" t="s">
        <v>198</v>
      </c>
      <c r="G80" s="41"/>
    </row>
    <row r="81" spans="6:7" x14ac:dyDescent="0.25">
      <c r="F81" s="41" t="s">
        <v>199</v>
      </c>
      <c r="G81" s="41"/>
    </row>
    <row r="82" spans="6:7" x14ac:dyDescent="0.25">
      <c r="F82" s="41" t="s">
        <v>2487</v>
      </c>
      <c r="G82" s="41"/>
    </row>
    <row r="83" spans="6:7" x14ac:dyDescent="0.25">
      <c r="F83" s="41" t="s">
        <v>2302</v>
      </c>
      <c r="G83" s="41"/>
    </row>
    <row r="84" spans="6:7" x14ac:dyDescent="0.25">
      <c r="F84" s="41" t="s">
        <v>2467</v>
      </c>
      <c r="G84" s="41"/>
    </row>
    <row r="85" spans="6:7" x14ac:dyDescent="0.25">
      <c r="F85" s="41" t="s">
        <v>2305</v>
      </c>
      <c r="G85" s="42"/>
    </row>
    <row r="86" spans="6:7" x14ac:dyDescent="0.25">
      <c r="F86" s="41" t="s">
        <v>2297</v>
      </c>
      <c r="G86" s="41"/>
    </row>
    <row r="87" spans="6:7" x14ac:dyDescent="0.25">
      <c r="F87" s="41" t="s">
        <v>200</v>
      </c>
      <c r="G87" s="41"/>
    </row>
    <row r="88" spans="6:7" x14ac:dyDescent="0.25">
      <c r="F88" s="41" t="s">
        <v>296</v>
      </c>
      <c r="G88" s="41"/>
    </row>
    <row r="89" spans="6:7" x14ac:dyDescent="0.25">
      <c r="F89" s="41" t="s">
        <v>201</v>
      </c>
      <c r="G89" s="41"/>
    </row>
    <row r="90" spans="6:7" x14ac:dyDescent="0.25">
      <c r="F90" s="41" t="s">
        <v>202</v>
      </c>
      <c r="G90" s="41"/>
    </row>
    <row r="91" spans="6:7" x14ac:dyDescent="0.25">
      <c r="F91" s="41" t="s">
        <v>203</v>
      </c>
      <c r="G91" s="41"/>
    </row>
    <row r="92" spans="6:7" x14ac:dyDescent="0.25">
      <c r="F92" s="41" t="s">
        <v>282</v>
      </c>
      <c r="G92" s="41"/>
    </row>
    <row r="93" spans="6:7" x14ac:dyDescent="0.25">
      <c r="F93" s="41" t="s">
        <v>204</v>
      </c>
      <c r="G93" s="41"/>
    </row>
    <row r="94" spans="6:7" x14ac:dyDescent="0.25">
      <c r="F94" s="41" t="s">
        <v>205</v>
      </c>
      <c r="G94" s="41"/>
    </row>
    <row r="95" spans="6:7" x14ac:dyDescent="0.25">
      <c r="F95" s="41" t="s">
        <v>206</v>
      </c>
      <c r="G95" s="41"/>
    </row>
    <row r="96" spans="6:7" x14ac:dyDescent="0.25">
      <c r="F96" s="41" t="s">
        <v>297</v>
      </c>
      <c r="G96" s="41"/>
    </row>
    <row r="97" spans="6:7" x14ac:dyDescent="0.25">
      <c r="F97" s="41" t="s">
        <v>2490</v>
      </c>
      <c r="G97" s="41"/>
    </row>
    <row r="98" spans="6:7" x14ac:dyDescent="0.25">
      <c r="F98" s="41" t="s">
        <v>2321</v>
      </c>
      <c r="G98" s="41"/>
    </row>
    <row r="99" spans="6:7" x14ac:dyDescent="0.25">
      <c r="F99" s="41" t="s">
        <v>2322</v>
      </c>
      <c r="G99" s="41"/>
    </row>
    <row r="100" spans="6:7" x14ac:dyDescent="0.25">
      <c r="F100" s="41" t="s">
        <v>207</v>
      </c>
      <c r="G100" s="41"/>
    </row>
    <row r="101" spans="6:7" x14ac:dyDescent="0.25">
      <c r="F101" s="41" t="s">
        <v>2332</v>
      </c>
      <c r="G101" s="41"/>
    </row>
    <row r="102" spans="6:7" x14ac:dyDescent="0.25">
      <c r="F102" s="41" t="s">
        <v>2331</v>
      </c>
      <c r="G102" s="41"/>
    </row>
    <row r="103" spans="6:7" x14ac:dyDescent="0.25">
      <c r="F103" s="41" t="s">
        <v>2330</v>
      </c>
      <c r="G103" s="41"/>
    </row>
    <row r="104" spans="6:7" x14ac:dyDescent="0.25">
      <c r="F104" s="41" t="s">
        <v>283</v>
      </c>
      <c r="G104" s="41"/>
    </row>
    <row r="105" spans="6:7" x14ac:dyDescent="0.25">
      <c r="F105" s="41" t="s">
        <v>208</v>
      </c>
      <c r="G105" s="41"/>
    </row>
    <row r="106" spans="6:7" x14ac:dyDescent="0.25">
      <c r="F106" s="41" t="s">
        <v>209</v>
      </c>
      <c r="G106" s="41"/>
    </row>
    <row r="107" spans="6:7" x14ac:dyDescent="0.25">
      <c r="F107" s="41" t="s">
        <v>210</v>
      </c>
      <c r="G107" s="41"/>
    </row>
    <row r="108" spans="6:7" x14ac:dyDescent="0.25">
      <c r="F108" s="41" t="s">
        <v>211</v>
      </c>
      <c r="G108" s="41"/>
    </row>
    <row r="109" spans="6:7" x14ac:dyDescent="0.25">
      <c r="F109" s="41" t="s">
        <v>212</v>
      </c>
      <c r="G109" s="41"/>
    </row>
    <row r="110" spans="6:7" x14ac:dyDescent="0.25">
      <c r="F110" s="41" t="s">
        <v>298</v>
      </c>
      <c r="G110" s="41"/>
    </row>
    <row r="111" spans="6:7" x14ac:dyDescent="0.25">
      <c r="F111" s="41" t="s">
        <v>2485</v>
      </c>
      <c r="G111" s="41"/>
    </row>
    <row r="112" spans="6:7" x14ac:dyDescent="0.25">
      <c r="F112" s="41" t="s">
        <v>213</v>
      </c>
      <c r="G112" s="41"/>
    </row>
    <row r="113" spans="6:7" x14ac:dyDescent="0.25">
      <c r="F113" s="41" t="s">
        <v>214</v>
      </c>
      <c r="G113" s="41"/>
    </row>
    <row r="114" spans="6:7" x14ac:dyDescent="0.25">
      <c r="F114" s="41" t="s">
        <v>215</v>
      </c>
      <c r="G114" s="41"/>
    </row>
    <row r="115" spans="6:7" x14ac:dyDescent="0.25">
      <c r="F115" s="41" t="s">
        <v>215</v>
      </c>
      <c r="G115" s="41"/>
    </row>
    <row r="116" spans="6:7" x14ac:dyDescent="0.25">
      <c r="F116" s="41" t="s">
        <v>2464</v>
      </c>
      <c r="G116" s="41"/>
    </row>
    <row r="117" spans="6:7" x14ac:dyDescent="0.25">
      <c r="F117" s="42" t="s">
        <v>299</v>
      </c>
      <c r="G117" s="41"/>
    </row>
    <row r="118" spans="6:7" x14ac:dyDescent="0.25">
      <c r="F118" s="42" t="s">
        <v>2482</v>
      </c>
      <c r="G118" s="41"/>
    </row>
    <row r="119" spans="6:7" x14ac:dyDescent="0.25">
      <c r="F119" s="41" t="s">
        <v>216</v>
      </c>
      <c r="G119" s="41"/>
    </row>
    <row r="120" spans="6:7" x14ac:dyDescent="0.25">
      <c r="F120" s="41" t="s">
        <v>2462</v>
      </c>
      <c r="G120" s="41"/>
    </row>
    <row r="121" spans="6:7" x14ac:dyDescent="0.25">
      <c r="F121" s="41" t="s">
        <v>217</v>
      </c>
      <c r="G121" s="41"/>
    </row>
    <row r="122" spans="6:7" x14ac:dyDescent="0.25">
      <c r="F122" s="41" t="s">
        <v>2261</v>
      </c>
      <c r="G122" s="41"/>
    </row>
    <row r="123" spans="6:7" x14ac:dyDescent="0.25">
      <c r="F123" s="41" t="s">
        <v>2329</v>
      </c>
      <c r="G123" s="41"/>
    </row>
    <row r="124" spans="6:7" x14ac:dyDescent="0.25">
      <c r="F124" s="41" t="s">
        <v>2306</v>
      </c>
      <c r="G124" s="41"/>
    </row>
    <row r="125" spans="6:7" x14ac:dyDescent="0.25">
      <c r="F125" s="41" t="s">
        <v>2314</v>
      </c>
      <c r="G125" s="41"/>
    </row>
    <row r="126" spans="6:7" x14ac:dyDescent="0.25">
      <c r="F126" s="41" t="s">
        <v>2326</v>
      </c>
      <c r="G126" s="41"/>
    </row>
    <row r="127" spans="6:7" x14ac:dyDescent="0.25">
      <c r="F127" s="41" t="s">
        <v>2334</v>
      </c>
      <c r="G127" s="41"/>
    </row>
    <row r="128" spans="6:7" x14ac:dyDescent="0.25">
      <c r="F128" s="41" t="s">
        <v>218</v>
      </c>
      <c r="G128" s="41"/>
    </row>
    <row r="129" spans="6:7" x14ac:dyDescent="0.25">
      <c r="F129" s="41" t="s">
        <v>219</v>
      </c>
      <c r="G129" s="41"/>
    </row>
    <row r="130" spans="6:7" x14ac:dyDescent="0.25">
      <c r="F130" s="41" t="s">
        <v>2274</v>
      </c>
      <c r="G130" s="41"/>
    </row>
    <row r="131" spans="6:7" x14ac:dyDescent="0.25">
      <c r="F131" s="41" t="s">
        <v>284</v>
      </c>
      <c r="G131" s="41"/>
    </row>
    <row r="132" spans="6:7" x14ac:dyDescent="0.25">
      <c r="F132" s="41" t="s">
        <v>2341</v>
      </c>
      <c r="G132" s="41"/>
    </row>
    <row r="133" spans="6:7" x14ac:dyDescent="0.25">
      <c r="F133" s="41" t="s">
        <v>300</v>
      </c>
      <c r="G133" s="41"/>
    </row>
    <row r="134" spans="6:7" x14ac:dyDescent="0.25">
      <c r="F134" s="41" t="s">
        <v>2278</v>
      </c>
      <c r="G134" s="41"/>
    </row>
    <row r="135" spans="6:7" x14ac:dyDescent="0.25">
      <c r="F135" s="41" t="s">
        <v>2307</v>
      </c>
      <c r="G135" s="41"/>
    </row>
    <row r="136" spans="6:7" x14ac:dyDescent="0.25">
      <c r="F136" s="41" t="s">
        <v>2492</v>
      </c>
      <c r="G136" s="41"/>
    </row>
    <row r="137" spans="6:7" x14ac:dyDescent="0.25">
      <c r="F137" s="41" t="s">
        <v>2486</v>
      </c>
      <c r="G137" s="41"/>
    </row>
    <row r="138" spans="6:7" x14ac:dyDescent="0.25">
      <c r="F138" s="41" t="s">
        <v>2499</v>
      </c>
      <c r="G138" s="41"/>
    </row>
    <row r="139" spans="6:7" x14ac:dyDescent="0.25">
      <c r="F139" s="41" t="s">
        <v>2488</v>
      </c>
      <c r="G139" s="41"/>
    </row>
    <row r="140" spans="6:7" x14ac:dyDescent="0.25">
      <c r="F140" s="41" t="s">
        <v>2323</v>
      </c>
      <c r="G140" s="41"/>
    </row>
    <row r="141" spans="6:7" x14ac:dyDescent="0.25">
      <c r="F141" s="41" t="s">
        <v>301</v>
      </c>
      <c r="G141" s="41"/>
    </row>
    <row r="142" spans="6:7" x14ac:dyDescent="0.25">
      <c r="F142" s="41" t="s">
        <v>220</v>
      </c>
      <c r="G142" s="41"/>
    </row>
    <row r="143" spans="6:7" x14ac:dyDescent="0.25">
      <c r="F143" s="41" t="s">
        <v>221</v>
      </c>
      <c r="G143" s="41"/>
    </row>
    <row r="144" spans="6:7" x14ac:dyDescent="0.25">
      <c r="F144" s="41" t="s">
        <v>222</v>
      </c>
      <c r="G144" s="41"/>
    </row>
    <row r="145" spans="6:7" x14ac:dyDescent="0.25">
      <c r="F145" s="41" t="s">
        <v>2304</v>
      </c>
      <c r="G145" s="41"/>
    </row>
    <row r="146" spans="6:7" x14ac:dyDescent="0.25">
      <c r="F146" s="41" t="s">
        <v>285</v>
      </c>
      <c r="G146" s="41"/>
    </row>
    <row r="147" spans="6:7" x14ac:dyDescent="0.25">
      <c r="F147" s="41" t="s">
        <v>223</v>
      </c>
      <c r="G147" s="41"/>
    </row>
    <row r="148" spans="6:7" x14ac:dyDescent="0.25">
      <c r="F148" s="41" t="s">
        <v>2256</v>
      </c>
      <c r="G148" s="41"/>
    </row>
    <row r="149" spans="6:7" x14ac:dyDescent="0.25">
      <c r="F149" s="41" t="s">
        <v>2502</v>
      </c>
      <c r="G149" s="41"/>
    </row>
    <row r="150" spans="6:7" x14ac:dyDescent="0.25">
      <c r="F150" s="41" t="s">
        <v>224</v>
      </c>
      <c r="G150" s="41"/>
    </row>
    <row r="151" spans="6:7" x14ac:dyDescent="0.25">
      <c r="F151" s="41" t="s">
        <v>225</v>
      </c>
      <c r="G151" s="41"/>
    </row>
    <row r="152" spans="6:7" x14ac:dyDescent="0.25">
      <c r="F152" s="41" t="s">
        <v>2255</v>
      </c>
      <c r="G152" s="41"/>
    </row>
    <row r="153" spans="6:7" x14ac:dyDescent="0.25">
      <c r="F153" s="41" t="s">
        <v>2311</v>
      </c>
      <c r="G153" s="41"/>
    </row>
    <row r="154" spans="6:7" x14ac:dyDescent="0.25">
      <c r="F154" s="41" t="s">
        <v>2257</v>
      </c>
      <c r="G154" s="41"/>
    </row>
    <row r="155" spans="6:7" x14ac:dyDescent="0.25">
      <c r="F155" s="41" t="s">
        <v>286</v>
      </c>
      <c r="G155" s="41"/>
    </row>
    <row r="156" spans="6:7" x14ac:dyDescent="0.25">
      <c r="F156" s="41" t="s">
        <v>2494</v>
      </c>
      <c r="G156" s="41"/>
    </row>
    <row r="157" spans="6:7" x14ac:dyDescent="0.25">
      <c r="F157" s="41" t="s">
        <v>226</v>
      </c>
      <c r="G157" s="41"/>
    </row>
    <row r="158" spans="6:7" x14ac:dyDescent="0.25">
      <c r="F158" s="41" t="s">
        <v>2459</v>
      </c>
    </row>
    <row r="159" spans="6:7" x14ac:dyDescent="0.25">
      <c r="F159" s="41" t="s">
        <v>287</v>
      </c>
    </row>
    <row r="160" spans="6:7" x14ac:dyDescent="0.25">
      <c r="F160" s="41" t="s">
        <v>2301</v>
      </c>
    </row>
    <row r="161" spans="6:6" x14ac:dyDescent="0.25">
      <c r="F161" s="41" t="s">
        <v>2312</v>
      </c>
    </row>
    <row r="162" spans="6:6" x14ac:dyDescent="0.25">
      <c r="F162" s="41" t="s">
        <v>2324</v>
      </c>
    </row>
    <row r="163" spans="6:6" x14ac:dyDescent="0.25">
      <c r="F163" s="41" t="s">
        <v>227</v>
      </c>
    </row>
    <row r="164" spans="6:6" x14ac:dyDescent="0.25">
      <c r="F164" s="41" t="s">
        <v>227</v>
      </c>
    </row>
    <row r="165" spans="6:6" x14ac:dyDescent="0.25">
      <c r="F165" s="41" t="s">
        <v>2327</v>
      </c>
    </row>
    <row r="166" spans="6:6" x14ac:dyDescent="0.25">
      <c r="F166" s="41" t="s">
        <v>228</v>
      </c>
    </row>
    <row r="167" spans="6:6" x14ac:dyDescent="0.25">
      <c r="F167" s="41" t="s">
        <v>229</v>
      </c>
    </row>
    <row r="168" spans="6:6" x14ac:dyDescent="0.25">
      <c r="F168" s="41" t="s">
        <v>2463</v>
      </c>
    </row>
    <row r="169" spans="6:6" x14ac:dyDescent="0.25">
      <c r="F169" s="41" t="s">
        <v>302</v>
      </c>
    </row>
    <row r="170" spans="6:6" x14ac:dyDescent="0.25">
      <c r="F170" s="41" t="s">
        <v>230</v>
      </c>
    </row>
    <row r="171" spans="6:6" x14ac:dyDescent="0.25">
      <c r="F171" s="41" t="s">
        <v>231</v>
      </c>
    </row>
    <row r="172" spans="6:6" x14ac:dyDescent="0.25">
      <c r="F172" s="41" t="s">
        <v>232</v>
      </c>
    </row>
    <row r="173" spans="6:6" x14ac:dyDescent="0.25">
      <c r="F173" s="41" t="s">
        <v>233</v>
      </c>
    </row>
    <row r="174" spans="6:6" x14ac:dyDescent="0.25">
      <c r="F174" s="41" t="s">
        <v>234</v>
      </c>
    </row>
    <row r="175" spans="6:6" x14ac:dyDescent="0.25">
      <c r="F175" s="41" t="s">
        <v>2272</v>
      </c>
    </row>
    <row r="176" spans="6:6" x14ac:dyDescent="0.25">
      <c r="F176" s="41" t="s">
        <v>2275</v>
      </c>
    </row>
    <row r="177" spans="6:6" x14ac:dyDescent="0.25">
      <c r="F177" s="41" t="s">
        <v>235</v>
      </c>
    </row>
    <row r="178" spans="6:6" x14ac:dyDescent="0.25">
      <c r="F178" s="41" t="s">
        <v>2293</v>
      </c>
    </row>
    <row r="179" spans="6:6" x14ac:dyDescent="0.25">
      <c r="F179" s="41" t="s">
        <v>236</v>
      </c>
    </row>
    <row r="180" spans="6:6" x14ac:dyDescent="0.25">
      <c r="F180" s="41" t="s">
        <v>288</v>
      </c>
    </row>
    <row r="181" spans="6:6" x14ac:dyDescent="0.25">
      <c r="F181" s="41" t="s">
        <v>2478</v>
      </c>
    </row>
    <row r="182" spans="6:6" x14ac:dyDescent="0.25">
      <c r="F182" s="41" t="s">
        <v>2328</v>
      </c>
    </row>
    <row r="183" spans="6:6" x14ac:dyDescent="0.25">
      <c r="F183" s="41" t="s">
        <v>237</v>
      </c>
    </row>
    <row r="184" spans="6:6" x14ac:dyDescent="0.25">
      <c r="F184" s="41" t="s">
        <v>238</v>
      </c>
    </row>
    <row r="185" spans="6:6" x14ac:dyDescent="0.25">
      <c r="F185" s="41" t="s">
        <v>2317</v>
      </c>
    </row>
    <row r="186" spans="6:6" x14ac:dyDescent="0.25">
      <c r="F186" s="41" t="s">
        <v>2250</v>
      </c>
    </row>
    <row r="187" spans="6:6" x14ac:dyDescent="0.25">
      <c r="F187" s="41" t="s">
        <v>2348</v>
      </c>
    </row>
    <row r="188" spans="6:6" x14ac:dyDescent="0.25">
      <c r="F188" s="41" t="s">
        <v>239</v>
      </c>
    </row>
    <row r="189" spans="6:6" x14ac:dyDescent="0.25">
      <c r="F189" s="41" t="s">
        <v>2481</v>
      </c>
    </row>
    <row r="190" spans="6:6" x14ac:dyDescent="0.25">
      <c r="F190" s="41" t="s">
        <v>2298</v>
      </c>
    </row>
    <row r="191" spans="6:6" x14ac:dyDescent="0.25">
      <c r="F191" s="41" t="s">
        <v>2295</v>
      </c>
    </row>
    <row r="192" spans="6:6" x14ac:dyDescent="0.25">
      <c r="F192" s="41" t="s">
        <v>2318</v>
      </c>
    </row>
    <row r="193" spans="6:6" x14ac:dyDescent="0.25">
      <c r="F193" s="41" t="s">
        <v>2316</v>
      </c>
    </row>
    <row r="194" spans="6:6" x14ac:dyDescent="0.25">
      <c r="F194" s="41" t="s">
        <v>2271</v>
      </c>
    </row>
    <row r="195" spans="6:6" x14ac:dyDescent="0.25">
      <c r="F195" s="41" t="s">
        <v>303</v>
      </c>
    </row>
    <row r="196" spans="6:6" x14ac:dyDescent="0.25">
      <c r="F196" s="41" t="s">
        <v>2244</v>
      </c>
    </row>
    <row r="197" spans="6:6" x14ac:dyDescent="0.25">
      <c r="F197" s="41" t="s">
        <v>240</v>
      </c>
    </row>
    <row r="198" spans="6:6" x14ac:dyDescent="0.25">
      <c r="F198" s="41" t="s">
        <v>2290</v>
      </c>
    </row>
    <row r="199" spans="6:6" x14ac:dyDescent="0.25">
      <c r="F199" s="41" t="s">
        <v>2308</v>
      </c>
    </row>
    <row r="200" spans="6:6" x14ac:dyDescent="0.25">
      <c r="F200" s="41" t="s">
        <v>304</v>
      </c>
    </row>
    <row r="201" spans="6:6" x14ac:dyDescent="0.25">
      <c r="F201" s="41" t="s">
        <v>241</v>
      </c>
    </row>
    <row r="202" spans="6:6" x14ac:dyDescent="0.25">
      <c r="F202" s="41" t="s">
        <v>2454</v>
      </c>
    </row>
    <row r="203" spans="6:6" x14ac:dyDescent="0.25">
      <c r="F203" s="41" t="s">
        <v>2551</v>
      </c>
    </row>
    <row r="204" spans="6:6" x14ac:dyDescent="0.25">
      <c r="F204" s="41" t="s">
        <v>2552</v>
      </c>
    </row>
    <row r="205" spans="6:6" x14ac:dyDescent="0.25">
      <c r="F205" s="41" t="s">
        <v>2484</v>
      </c>
    </row>
    <row r="206" spans="6:6" x14ac:dyDescent="0.25">
      <c r="F206" s="41" t="s">
        <v>289</v>
      </c>
    </row>
    <row r="207" spans="6:6" x14ac:dyDescent="0.25">
      <c r="F207" s="41" t="s">
        <v>2289</v>
      </c>
    </row>
    <row r="208" spans="6:6" x14ac:dyDescent="0.25">
      <c r="F208" s="41" t="s">
        <v>242</v>
      </c>
    </row>
    <row r="209" spans="6:6" x14ac:dyDescent="0.25">
      <c r="F209" s="41" t="s">
        <v>305</v>
      </c>
    </row>
    <row r="210" spans="6:6" x14ac:dyDescent="0.25">
      <c r="F210" s="41" t="s">
        <v>243</v>
      </c>
    </row>
    <row r="211" spans="6:6" x14ac:dyDescent="0.25">
      <c r="F211" s="41" t="s">
        <v>2468</v>
      </c>
    </row>
    <row r="212" spans="6:6" x14ac:dyDescent="0.25">
      <c r="F212" s="41" t="s">
        <v>2644</v>
      </c>
    </row>
    <row r="213" spans="6:6" x14ac:dyDescent="0.25">
      <c r="F213" s="41" t="s">
        <v>2645</v>
      </c>
    </row>
    <row r="214" spans="6:6" x14ac:dyDescent="0.25">
      <c r="F214" s="41" t="s">
        <v>290</v>
      </c>
    </row>
    <row r="215" spans="6:6" x14ac:dyDescent="0.25">
      <c r="F215" s="41" t="s">
        <v>306</v>
      </c>
    </row>
    <row r="216" spans="6:6" x14ac:dyDescent="0.25">
      <c r="F216" s="41" t="s">
        <v>2267</v>
      </c>
    </row>
    <row r="217" spans="6:6" x14ac:dyDescent="0.25">
      <c r="F217" s="41" t="s">
        <v>2303</v>
      </c>
    </row>
    <row r="218" spans="6:6" x14ac:dyDescent="0.25">
      <c r="F218" s="41" t="s">
        <v>244</v>
      </c>
    </row>
    <row r="219" spans="6:6" x14ac:dyDescent="0.25">
      <c r="F219" s="41" t="s">
        <v>2496</v>
      </c>
    </row>
    <row r="220" spans="6:6" x14ac:dyDescent="0.25">
      <c r="F220" s="41" t="s">
        <v>2787</v>
      </c>
    </row>
    <row r="221" spans="6:6" x14ac:dyDescent="0.25">
      <c r="F221" s="41" t="s">
        <v>2788</v>
      </c>
    </row>
    <row r="222" spans="6:6" x14ac:dyDescent="0.25">
      <c r="F222" s="41" t="s">
        <v>245</v>
      </c>
    </row>
    <row r="223" spans="6:6" x14ac:dyDescent="0.25">
      <c r="F223" s="41" t="s">
        <v>246</v>
      </c>
    </row>
    <row r="224" spans="6:6" x14ac:dyDescent="0.25">
      <c r="F224" s="41" t="s">
        <v>2477</v>
      </c>
    </row>
    <row r="225" spans="6:6" x14ac:dyDescent="0.25">
      <c r="F225" s="41" t="s">
        <v>2349</v>
      </c>
    </row>
    <row r="226" spans="6:6" x14ac:dyDescent="0.25">
      <c r="F226" s="41" t="s">
        <v>247</v>
      </c>
    </row>
    <row r="227" spans="6:6" x14ac:dyDescent="0.25">
      <c r="F227" s="41" t="s">
        <v>248</v>
      </c>
    </row>
    <row r="228" spans="6:6" x14ac:dyDescent="0.25">
      <c r="F228" s="41" t="s">
        <v>2292</v>
      </c>
    </row>
    <row r="229" spans="6:6" x14ac:dyDescent="0.25">
      <c r="F229" s="41" t="s">
        <v>2325</v>
      </c>
    </row>
    <row r="230" spans="6:6" x14ac:dyDescent="0.25">
      <c r="F230" s="41" t="s">
        <v>249</v>
      </c>
    </row>
    <row r="231" spans="6:6" x14ac:dyDescent="0.25">
      <c r="F231" s="41" t="s">
        <v>2273</v>
      </c>
    </row>
    <row r="232" spans="6:6" x14ac:dyDescent="0.25">
      <c r="F232" s="41" t="s">
        <v>291</v>
      </c>
    </row>
    <row r="233" spans="6:6" x14ac:dyDescent="0.25">
      <c r="F233" s="41" t="s">
        <v>2310</v>
      </c>
    </row>
    <row r="234" spans="6:6" x14ac:dyDescent="0.25">
      <c r="F234" s="41" t="s">
        <v>2346</v>
      </c>
    </row>
    <row r="235" spans="6:6" x14ac:dyDescent="0.25">
      <c r="F235" s="41" t="s">
        <v>250</v>
      </c>
    </row>
    <row r="236" spans="6:6" x14ac:dyDescent="0.25">
      <c r="F236" s="41" t="s">
        <v>251</v>
      </c>
    </row>
    <row r="237" spans="6:6" x14ac:dyDescent="0.25">
      <c r="F237" s="41" t="s">
        <v>2335</v>
      </c>
    </row>
    <row r="238" spans="6:6" x14ac:dyDescent="0.25">
      <c r="F238" s="41" t="s">
        <v>2366</v>
      </c>
    </row>
    <row r="239" spans="6:6" x14ac:dyDescent="0.25">
      <c r="F239" s="41" t="s">
        <v>252</v>
      </c>
    </row>
    <row r="240" spans="6:6" x14ac:dyDescent="0.25">
      <c r="F240" s="41" t="s">
        <v>2493</v>
      </c>
    </row>
    <row r="241" spans="6:6" x14ac:dyDescent="0.25">
      <c r="F241" s="41" t="s">
        <v>253</v>
      </c>
    </row>
    <row r="242" spans="6:6" x14ac:dyDescent="0.25">
      <c r="F242" s="41" t="s">
        <v>255</v>
      </c>
    </row>
    <row r="243" spans="6:6" x14ac:dyDescent="0.25">
      <c r="F243" s="41" t="s">
        <v>254</v>
      </c>
    </row>
    <row r="244" spans="6:6" x14ac:dyDescent="0.25">
      <c r="F244" s="41" t="s">
        <v>292</v>
      </c>
    </row>
    <row r="245" spans="6:6" x14ac:dyDescent="0.25">
      <c r="F245" s="41" t="s">
        <v>256</v>
      </c>
    </row>
    <row r="246" spans="6:6" x14ac:dyDescent="0.25">
      <c r="F246" s="41" t="s">
        <v>2500</v>
      </c>
    </row>
    <row r="247" spans="6:6" x14ac:dyDescent="0.25">
      <c r="F247" s="41" t="s">
        <v>2475</v>
      </c>
    </row>
    <row r="248" spans="6:6" x14ac:dyDescent="0.25">
      <c r="F248" s="41" t="s">
        <v>2343</v>
      </c>
    </row>
    <row r="249" spans="6:6" x14ac:dyDescent="0.25">
      <c r="F249" s="41" t="s">
        <v>2489</v>
      </c>
    </row>
    <row r="250" spans="6:6" x14ac:dyDescent="0.25">
      <c r="F250" s="41" t="s">
        <v>2265</v>
      </c>
    </row>
    <row r="251" spans="6:6" x14ac:dyDescent="0.25">
      <c r="F251" s="41" t="s">
        <v>2474</v>
      </c>
    </row>
    <row r="252" spans="6:6" x14ac:dyDescent="0.25">
      <c r="F252" s="41" t="s">
        <v>2476</v>
      </c>
    </row>
    <row r="253" spans="6:6" x14ac:dyDescent="0.25">
      <c r="F253" s="41" t="s">
        <v>2466</v>
      </c>
    </row>
    <row r="254" spans="6:6" x14ac:dyDescent="0.25">
      <c r="F254" s="41" t="s">
        <v>2473</v>
      </c>
    </row>
    <row r="255" spans="6:6" x14ac:dyDescent="0.25">
      <c r="F255" s="41" t="s">
        <v>2253</v>
      </c>
    </row>
    <row r="256" spans="6:6" x14ac:dyDescent="0.25">
      <c r="F256" s="41" t="s">
        <v>307</v>
      </c>
    </row>
    <row r="257" spans="6:6" x14ac:dyDescent="0.25">
      <c r="F257" s="41" t="s">
        <v>308</v>
      </c>
    </row>
    <row r="258" spans="6:6" x14ac:dyDescent="0.25">
      <c r="F258" s="41" t="s">
        <v>309</v>
      </c>
    </row>
    <row r="259" spans="6:6" x14ac:dyDescent="0.25">
      <c r="F259" s="41" t="s">
        <v>310</v>
      </c>
    </row>
    <row r="260" spans="6:6" x14ac:dyDescent="0.25">
      <c r="F260" s="41" t="s">
        <v>311</v>
      </c>
    </row>
    <row r="261" spans="6:6" x14ac:dyDescent="0.25">
      <c r="F261" s="41" t="s">
        <v>312</v>
      </c>
    </row>
    <row r="262" spans="6:6" x14ac:dyDescent="0.25">
      <c r="F262" s="41" t="s">
        <v>313</v>
      </c>
    </row>
    <row r="263" spans="6:6" x14ac:dyDescent="0.25">
      <c r="F263" s="41" t="s">
        <v>2694</v>
      </c>
    </row>
    <row r="264" spans="6:6" x14ac:dyDescent="0.25">
      <c r="F264" s="41" t="s">
        <v>2695</v>
      </c>
    </row>
    <row r="265" spans="6:6" x14ac:dyDescent="0.25">
      <c r="F265" s="41" t="s">
        <v>2696</v>
      </c>
    </row>
    <row r="266" spans="6:6" x14ac:dyDescent="0.25">
      <c r="F266" s="41" t="s">
        <v>2697</v>
      </c>
    </row>
    <row r="267" spans="6:6" x14ac:dyDescent="0.25">
      <c r="F267" s="41" t="s">
        <v>2471</v>
      </c>
    </row>
    <row r="268" spans="6:6" x14ac:dyDescent="0.25">
      <c r="F268" s="41" t="s">
        <v>257</v>
      </c>
    </row>
    <row r="269" spans="6:6" x14ac:dyDescent="0.25">
      <c r="F269" s="41" t="s">
        <v>258</v>
      </c>
    </row>
    <row r="270" spans="6:6" x14ac:dyDescent="0.25">
      <c r="F270" s="41" t="s">
        <v>2264</v>
      </c>
    </row>
    <row r="271" spans="6:6" x14ac:dyDescent="0.25">
      <c r="F271" s="41" t="s">
        <v>2315</v>
      </c>
    </row>
    <row r="272" spans="6:6" x14ac:dyDescent="0.25">
      <c r="F272" s="41" t="s">
        <v>2362</v>
      </c>
    </row>
    <row r="273" spans="6:6" x14ac:dyDescent="0.25">
      <c r="F273" s="41" t="s">
        <v>259</v>
      </c>
    </row>
    <row r="274" spans="6:6" x14ac:dyDescent="0.25">
      <c r="F274" s="41" t="s">
        <v>2266</v>
      </c>
    </row>
    <row r="275" spans="6:6" x14ac:dyDescent="0.25">
      <c r="F275" s="41" t="s">
        <v>2319</v>
      </c>
    </row>
    <row r="276" spans="6:6" x14ac:dyDescent="0.25">
      <c r="F276" s="41" t="s">
        <v>260</v>
      </c>
    </row>
    <row r="277" spans="6:6" x14ac:dyDescent="0.25">
      <c r="F277" s="41" t="s">
        <v>1281</v>
      </c>
    </row>
    <row r="278" spans="6:6" x14ac:dyDescent="0.25">
      <c r="F278" s="41" t="s">
        <v>2472</v>
      </c>
    </row>
    <row r="279" spans="6:6" x14ac:dyDescent="0.25">
      <c r="F279" s="41" t="s">
        <v>2309</v>
      </c>
    </row>
    <row r="280" spans="6:6" x14ac:dyDescent="0.25">
      <c r="F280" s="41" t="s">
        <v>2465</v>
      </c>
    </row>
    <row r="281" spans="6:6" x14ac:dyDescent="0.25">
      <c r="F281" s="41" t="s">
        <v>2465</v>
      </c>
    </row>
    <row r="282" spans="6:6" x14ac:dyDescent="0.25">
      <c r="F282" s="41" t="s">
        <v>2669</v>
      </c>
    </row>
    <row r="283" spans="6:6" x14ac:dyDescent="0.25">
      <c r="F283" s="41" t="s">
        <v>2670</v>
      </c>
    </row>
    <row r="284" spans="6:6" x14ac:dyDescent="0.25">
      <c r="F284" s="41" t="s">
        <v>2671</v>
      </c>
    </row>
    <row r="285" spans="6:6" x14ac:dyDescent="0.25">
      <c r="F285" s="41" t="s">
        <v>2672</v>
      </c>
    </row>
    <row r="286" spans="6:6" x14ac:dyDescent="0.25">
      <c r="F286" s="41" t="s">
        <v>2673</v>
      </c>
    </row>
    <row r="287" spans="6:6" x14ac:dyDescent="0.25">
      <c r="F287" s="41" t="s">
        <v>2279</v>
      </c>
    </row>
    <row r="288" spans="6:6" x14ac:dyDescent="0.25">
      <c r="F288" s="41" t="s">
        <v>262</v>
      </c>
    </row>
    <row r="289" spans="6:6" x14ac:dyDescent="0.25">
      <c r="F289" s="41" t="s">
        <v>2237</v>
      </c>
    </row>
    <row r="290" spans="6:6" x14ac:dyDescent="0.25">
      <c r="F290" s="41" t="s">
        <v>2238</v>
      </c>
    </row>
    <row r="291" spans="6:6" x14ac:dyDescent="0.25">
      <c r="F291" s="41" t="s">
        <v>2503</v>
      </c>
    </row>
  </sheetData>
  <sortState ref="F2:F150">
    <sortCondition ref="F150"/>
  </sortState>
  <dataValidations count="1">
    <dataValidation type="list" allowBlank="1" showInputMessage="1" showErrorMessage="1" sqref="A2:A12">
      <formula1>$A$2:$A$12</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13</vt:i4>
      </vt:variant>
    </vt:vector>
  </HeadingPairs>
  <TitlesOfParts>
    <vt:vector size="19" baseType="lpstr">
      <vt:lpstr>Study characteristics</vt:lpstr>
      <vt:lpstr>Outcomes</vt:lpstr>
      <vt:lpstr>Quality checklist</vt:lpstr>
      <vt:lpstr>Excluded studies</vt:lpstr>
      <vt:lpstr>Awaiting classification</vt:lpstr>
      <vt:lpstr>Drop down lists</vt:lpstr>
      <vt:lpstr>Behaviour_measured</vt:lpstr>
      <vt:lpstr>CJS_setting</vt:lpstr>
      <vt:lpstr>Country</vt:lpstr>
      <vt:lpstr>Exclusion_reason</vt:lpstr>
      <vt:lpstr>Index_test</vt:lpstr>
      <vt:lpstr>Reference_standard</vt:lpstr>
      <vt:lpstr>ROB</vt:lpstr>
      <vt:lpstr>RQ</vt:lpstr>
      <vt:lpstr>Search</vt:lpstr>
      <vt:lpstr>Signalling_Q</vt:lpstr>
      <vt:lpstr>Study_design</vt:lpstr>
      <vt:lpstr>Target_condition</vt:lpstr>
      <vt:lpstr>Yes_No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Odette Megnin</dc:creator>
  <cp:lastModifiedBy>Gareth Haman</cp:lastModifiedBy>
  <dcterms:created xsi:type="dcterms:W3CDTF">2015-01-08T11:25:06Z</dcterms:created>
  <dcterms:modified xsi:type="dcterms:W3CDTF">2017-03-15T15:48:22Z</dcterms:modified>
</cp:coreProperties>
</file>